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121B4271-ADE4-4C70-BE94-6A72E4C24A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8" i="1" l="1"/>
  <c r="E98" i="1"/>
  <c r="G97" i="1"/>
  <c r="E97" i="1"/>
  <c r="G96" i="1"/>
  <c r="E96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E85" i="1"/>
  <c r="G84" i="1"/>
  <c r="G83" i="1"/>
  <c r="E83" i="1"/>
  <c r="G82" i="1"/>
  <c r="E82" i="1"/>
  <c r="E81" i="1"/>
  <c r="G80" i="1"/>
  <c r="E80" i="1"/>
  <c r="G79" i="1"/>
  <c r="E79" i="1"/>
  <c r="G78" i="1"/>
  <c r="E78" i="1"/>
  <c r="E77" i="1"/>
  <c r="G76" i="1"/>
  <c r="E76" i="1"/>
  <c r="G75" i="1"/>
  <c r="E75" i="1"/>
  <c r="G73" i="1"/>
  <c r="E73" i="1"/>
  <c r="G72" i="1"/>
  <c r="E72" i="1"/>
  <c r="G71" i="1"/>
  <c r="E71" i="1"/>
  <c r="E69" i="1"/>
  <c r="G68" i="1"/>
  <c r="E68" i="1"/>
  <c r="G66" i="1"/>
  <c r="E66" i="1"/>
  <c r="G63" i="1"/>
  <c r="E63" i="1"/>
  <c r="G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G53" i="1"/>
  <c r="E53" i="1"/>
  <c r="G52" i="1"/>
  <c r="G51" i="1"/>
  <c r="E51" i="1"/>
  <c r="G50" i="1"/>
  <c r="E50" i="1"/>
  <c r="G49" i="1"/>
  <c r="E49" i="1"/>
  <c r="G48" i="1"/>
  <c r="G47" i="1"/>
  <c r="E47" i="1"/>
  <c r="G46" i="1"/>
  <c r="E46" i="1"/>
  <c r="G45" i="1"/>
  <c r="E45" i="1"/>
  <c r="E44" i="1"/>
  <c r="G43" i="1"/>
  <c r="E43" i="1"/>
  <c r="G42" i="1"/>
  <c r="G41" i="1"/>
  <c r="E41" i="1"/>
  <c r="G40" i="1"/>
  <c r="E40" i="1"/>
  <c r="G37" i="1"/>
  <c r="E37" i="1"/>
  <c r="G36" i="1"/>
  <c r="E36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E22" i="1"/>
  <c r="G21" i="1"/>
  <c r="E21" i="1"/>
  <c r="E20" i="1"/>
  <c r="G19" i="1"/>
  <c r="E19" i="1"/>
  <c r="G18" i="1"/>
  <c r="E18" i="1"/>
  <c r="G13" i="1"/>
  <c r="G12" i="1"/>
  <c r="G11" i="1"/>
  <c r="E11" i="1"/>
  <c r="G10" i="1"/>
  <c r="E10" i="1"/>
  <c r="G8" i="1"/>
  <c r="E8" i="1"/>
  <c r="G6" i="1"/>
  <c r="E6" i="1"/>
  <c r="G5" i="1"/>
  <c r="E5" i="1"/>
  <c r="G4" i="1"/>
</calcChain>
</file>

<file path=xl/sharedStrings.xml><?xml version="1.0" encoding="utf-8"?>
<sst xmlns="http://schemas.openxmlformats.org/spreadsheetml/2006/main" count="294" uniqueCount="202">
  <si>
    <t>Title</t>
  </si>
  <si>
    <t>Author/Editor</t>
  </si>
  <si>
    <t>ISBN</t>
  </si>
  <si>
    <t>Price UK £</t>
  </si>
  <si>
    <t>Discount Price UK £</t>
  </si>
  <si>
    <t>Price US $</t>
  </si>
  <si>
    <t>Discount Price US $</t>
  </si>
  <si>
    <t>Type</t>
  </si>
  <si>
    <t>An Introduction to the Phenomenology of Performance Art</t>
  </si>
  <si>
    <t>T. J. Bacon</t>
  </si>
  <si>
    <t>HB/preorder</t>
  </si>
  <si>
    <t>Creative Infrastructures</t>
  </si>
  <si>
    <t>Linda Essig</t>
  </si>
  <si>
    <t>PB</t>
  </si>
  <si>
    <t>Insights in Applied Theatre</t>
  </si>
  <si>
    <t>John O'Toole, Penny Bundy and Peter O'Connor</t>
  </si>
  <si>
    <t>HB</t>
  </si>
  <si>
    <t>Mathias Spahlinger</t>
  </si>
  <si>
    <t>Neil T. Smith</t>
  </si>
  <si>
    <t>The Impact of Touch in Dance Movement Psychotherapy</t>
  </si>
  <si>
    <t>Katy Dymoke</t>
  </si>
  <si>
    <t>Entanglements of Two: A Series of Duets</t>
  </si>
  <si>
    <t>Mary Paterson and Karen Christopher</t>
  </si>
  <si>
    <t>Devising Theatre and Performance</t>
  </si>
  <si>
    <t>Leslie Hill and Helen Paris</t>
  </si>
  <si>
    <t>(Re:) Claiming Ballet</t>
  </si>
  <si>
    <t>Adesola Akinleye</t>
  </si>
  <si>
    <t>Dance and Authoritarianism</t>
  </si>
  <si>
    <t>Anthony Shay</t>
  </si>
  <si>
    <t>Responding to Site, The Performance Work of Marilyn Arsem</t>
  </si>
  <si>
    <t>Jennie Klein and Natalie Loveless</t>
  </si>
  <si>
    <t>The Performing Observer</t>
  </si>
  <si>
    <t>Martin Patrick</t>
  </si>
  <si>
    <t>PB/preorder</t>
  </si>
  <si>
    <t>Performing Institutions</t>
  </si>
  <si>
    <t>Anja Mølle Lindelof and Shauna Janssen</t>
  </si>
  <si>
    <t>Dance and Ethics</t>
  </si>
  <si>
    <t>Naomi Jackson</t>
  </si>
  <si>
    <t>Theatre for Lifelong Learning</t>
  </si>
  <si>
    <t>Rae Mansfield and Linda Lau</t>
  </si>
  <si>
    <t>Performing Collaboration in Solo Performance</t>
  </si>
  <si>
    <t xml:space="preserve">Chloé Déchery </t>
  </si>
  <si>
    <t>Lightwork</t>
  </si>
  <si>
    <t>Alex Mermikides and Andy Lavender</t>
  </si>
  <si>
    <t>Dance Studies in China</t>
  </si>
  <si>
    <t>Deng Youling and Yanjie Zhang</t>
  </si>
  <si>
    <t>Heavy Metal Armour: A Visual Study of Battle Jackets</t>
  </si>
  <si>
    <t>Thomas Cardwell</t>
  </si>
  <si>
    <t>Scream for Me, Africa!</t>
  </si>
  <si>
    <t>Edward Banchs</t>
  </si>
  <si>
    <t>Living Metal</t>
  </si>
  <si>
    <t>Bryan Bardine and Jerome Stueart</t>
  </si>
  <si>
    <t>Distillation of Sound</t>
  </si>
  <si>
    <t>Eric Abbey</t>
  </si>
  <si>
    <t>Sight Readings</t>
  </si>
  <si>
    <t>Alan John Ainsworth</t>
  </si>
  <si>
    <t>Decolonial Metal Music in Latin America</t>
  </si>
  <si>
    <t>Nelson Varas-Díaz</t>
  </si>
  <si>
    <t>Trans-Global Punk Scenes</t>
  </si>
  <si>
    <t>Russ Bestley, Mike Dines, Paula Guerra and Alastair Gordon</t>
  </si>
  <si>
    <t>Punk Identities, Punk Utopias</t>
  </si>
  <si>
    <t>Matt Grimes, Russ Bestley, Mike Dines and Paula Guerra</t>
  </si>
  <si>
    <t>PUNK! Las Américas Edition</t>
  </si>
  <si>
    <t>Olga Rodríguez-Ulloa, Rodrigo Quijano and Shane Greene</t>
  </si>
  <si>
    <t>Masks</t>
  </si>
  <si>
    <t>James Curcio</t>
  </si>
  <si>
    <t>Beyond Text</t>
  </si>
  <si>
    <t>Jeff Adams and Allan Owens</t>
  </si>
  <si>
    <t>Actional Poetics – ASH SHE HE</t>
  </si>
  <si>
    <t>Sandra Johnston, Cherie Driver and Paula Blair</t>
  </si>
  <si>
    <t>The Performances of Sacred Places</t>
  </si>
  <si>
    <t>Silvia Battista</t>
  </si>
  <si>
    <t>Arnold Wesker</t>
  </si>
  <si>
    <t>Anne Etienne and Graham Saunders</t>
  </si>
  <si>
    <t>Dancing to Transform</t>
  </si>
  <si>
    <t>Emily Wright</t>
  </si>
  <si>
    <t>Performing #MeToo</t>
  </si>
  <si>
    <t>Judith Rudakoff</t>
  </si>
  <si>
    <t>Prototyping across the Disciplines</t>
  </si>
  <si>
    <t>Jennifer Roberts-Smith, Stan Ruecker and Milena Radzikowska</t>
  </si>
  <si>
    <t>The Drama Therapy Decision Tree</t>
  </si>
  <si>
    <t>Paige Dickinson and Sally Bailey</t>
  </si>
  <si>
    <t>Adapting Performance Between Stage and Screen</t>
  </si>
  <si>
    <t>Victoria Lowe</t>
  </si>
  <si>
    <t>How Belfast Got the Blues</t>
  </si>
  <si>
    <t>Noel McLaughlin and Joanna Braniff</t>
  </si>
  <si>
    <t>Acts of Dramaturgy</t>
  </si>
  <si>
    <t>Michael Pinchbeck and Patrick Duggan</t>
  </si>
  <si>
    <t>Punk Now!!</t>
  </si>
  <si>
    <t>Matt Grimes and Mike Dines</t>
  </si>
  <si>
    <t>Teachers and Teaching Onstage and Onscreen</t>
  </si>
  <si>
    <t>Diane Conrad &amp; Monica Prendergast</t>
  </si>
  <si>
    <t>Redefining Theatre Communities</t>
  </si>
  <si>
    <t>Szabolcs Musca &amp; Marco Galea</t>
  </si>
  <si>
    <t>Through the Prism of the Senses</t>
  </si>
  <si>
    <t>Isabelle Choinière, Enrico Pitozzi &amp; Andrea Davidson</t>
  </si>
  <si>
    <t>Spiritual Herstories</t>
  </si>
  <si>
    <t>Amanda Williamson &amp; Barbara Sellers-Young</t>
  </si>
  <si>
    <t>Performance | Media | Art | Culture: Selected Essays 1980-2018</t>
  </si>
  <si>
    <t>Marina LaPalma/ Jackie Apple</t>
  </si>
  <si>
    <t>Joshua Sofaer</t>
  </si>
  <si>
    <t>Roberta Mock and Mary Paterson</t>
  </si>
  <si>
    <t>Queer Communion</t>
  </si>
  <si>
    <t>Amelia Jones and Andy Campbell</t>
  </si>
  <si>
    <t>Prison Cultures</t>
  </si>
  <si>
    <t>Alwyn Walsh</t>
  </si>
  <si>
    <t>Dancing with Parkinson's</t>
  </si>
  <si>
    <t>Sara Houston</t>
  </si>
  <si>
    <t>The Punk Reader</t>
  </si>
  <si>
    <t>Russ Bestley, Mike Dines, Alastair Gordon, Paula Guerra</t>
  </si>
  <si>
    <t>Dance, Somatics and Spiritualities</t>
  </si>
  <si>
    <t xml:space="preserve"> Amanda Williamson, Glenna Batson and Sarah Whatley</t>
  </si>
  <si>
    <t>Performing Revolutionary</t>
  </si>
  <si>
    <t>Nicole Garneau and Anne Cushwa</t>
  </si>
  <si>
    <t>Performing Exile</t>
  </si>
  <si>
    <t xml:space="preserve">Judith Rudakoff </t>
  </si>
  <si>
    <t>The Sensible Stage</t>
  </si>
  <si>
    <t>Bridget Crone</t>
  </si>
  <si>
    <t>Across the Art/Life Divide</t>
  </si>
  <si>
    <t xml:space="preserve">Martin Patrick </t>
  </si>
  <si>
    <t>Choreographies</t>
  </si>
  <si>
    <t>Jacky Lansley</t>
  </si>
  <si>
    <t>Mindful Movement</t>
  </si>
  <si>
    <t xml:space="preserve">Martha Eddy </t>
  </si>
  <si>
    <t>Body and Mind in Motion</t>
  </si>
  <si>
    <t>Glenna Batson and Margaret Wilson</t>
  </si>
  <si>
    <t>Dance, Disability and Law</t>
  </si>
  <si>
    <t>Sarah Whatley,
Charlotte Waelde, Shawn Harmon, Abbe Brown, Karen Wood, Hetty Blades</t>
  </si>
  <si>
    <t>Kira O’Reilly</t>
  </si>
  <si>
    <t>Harriett Curtis, Martin Hargreaves</t>
  </si>
  <si>
    <t>Performing Process</t>
  </si>
  <si>
    <t>Emma Meehan and Hetty Blades</t>
  </si>
  <si>
    <t>Anne Bean</t>
  </si>
  <si>
    <t>Rob La Frenais</t>
  </si>
  <si>
    <t>Dancing Bahia</t>
  </si>
  <si>
    <t>Lucia M. Suarez, Amélia Conrado and Yvonne Daniel</t>
  </si>
  <si>
    <t xml:space="preserve">Playing for Time Theatre Company </t>
  </si>
  <si>
    <t>Annie McKean and Kate Massey-Chase</t>
  </si>
  <si>
    <t>Agency</t>
  </si>
  <si>
    <t>Theron Schmidt</t>
  </si>
  <si>
    <t>Performing Palimpsest Bodies</t>
  </si>
  <si>
    <t>Ruth Hellier-Tinoco</t>
  </si>
  <si>
    <t>Disability Arts and Culture</t>
  </si>
  <si>
    <t>Petra Kuppers</t>
  </si>
  <si>
    <t>The Igor Moiseyev Dance Company</t>
  </si>
  <si>
    <t>(Re)Positioning Site Dance</t>
  </si>
  <si>
    <t>Karen Barbour, Vicky Hunter and Melanie Kloetzel</t>
  </si>
  <si>
    <t>Performing Arts in Prison</t>
  </si>
  <si>
    <t>Michael Balfour, Brydie-Leigh Bartleet, Linda Davey, John Rynne and Huib Schippers</t>
  </si>
  <si>
    <t xml:space="preserve">Planet Cosplay </t>
  </si>
  <si>
    <t>Paul Mountfort, Anne Peirson-Smith and Adam Geczy</t>
  </si>
  <si>
    <t>Playwriting in Schools</t>
  </si>
  <si>
    <t>John Newman</t>
  </si>
  <si>
    <t>The Hour of All Things and Other Plays</t>
  </si>
  <si>
    <t xml:space="preserve">Caridad Svich </t>
  </si>
  <si>
    <t>Drama-based Pedagogy</t>
  </si>
  <si>
    <t>Katie Dawson and Bridget Kiger Lee</t>
  </si>
  <si>
    <t>One Hundred Years of Futurism</t>
  </si>
  <si>
    <t>John London</t>
  </si>
  <si>
    <t xml:space="preserve">Acting and its Refusal in Theatre and Film </t>
  </si>
  <si>
    <t>Marian McCurdy</t>
  </si>
  <si>
    <t>Theatre for Children in Hospital</t>
  </si>
  <si>
    <t>Persephone Sextou</t>
  </si>
  <si>
    <t>Justitia</t>
  </si>
  <si>
    <t>Paul Johnson and Sylwia Dobkowska</t>
  </si>
  <si>
    <t xml:space="preserve">Theatrical Reality </t>
  </si>
  <si>
    <t>Campbell Edinborough</t>
  </si>
  <si>
    <t>It's All Allowed</t>
  </si>
  <si>
    <t>Deirdre Heddon and Dominic Johnson</t>
  </si>
  <si>
    <t xml:space="preserve">Applied Theatre Second Edition </t>
  </si>
  <si>
    <t>Monica Prendergast and Juliana Saxton</t>
  </si>
  <si>
    <t>On Stage</t>
  </si>
  <si>
    <t>Mathilde Roman</t>
  </si>
  <si>
    <t>Locating the Audience</t>
  </si>
  <si>
    <t>Kirsty Sedgman</t>
  </si>
  <si>
    <t>Magnet Theatre</t>
  </si>
  <si>
    <t>Megan Lewis and Anton Krueger</t>
  </si>
  <si>
    <t xml:space="preserve">The Only Way Home is Through the Show </t>
  </si>
  <si>
    <t>Lois Weaver and Jen Harvie</t>
  </si>
  <si>
    <t>Theatre for Youth Third Space</t>
  </si>
  <si>
    <t>Stephani Etheridge Woodson</t>
  </si>
  <si>
    <t>Meyerhold and the Cubists</t>
  </si>
  <si>
    <t>Amy Skinner</t>
  </si>
  <si>
    <t>Pleading in the Blood</t>
  </si>
  <si>
    <t>Dominic Johnson</t>
  </si>
  <si>
    <t>The Audience Experience</t>
  </si>
  <si>
    <t>Jennifer Radbourne, Hilary Glow and Katya Johanson</t>
  </si>
  <si>
    <t>Throwing the Body into the Fight</t>
  </si>
  <si>
    <t>Mary Kate Connolly</t>
  </si>
  <si>
    <t>Playwriting and Young Audiences</t>
  </si>
  <si>
    <t>Nicole B. Adkins and Matthew Omasta</t>
  </si>
  <si>
    <t>Research-based Theatre</t>
  </si>
  <si>
    <t>George Belliveau and Graham W. Lea</t>
  </si>
  <si>
    <t>Theatre, Time and Temporality</t>
  </si>
  <si>
    <t>David Ian Rabey</t>
  </si>
  <si>
    <t>Who's Who in Research: Performing Arts</t>
  </si>
  <si>
    <t xml:space="preserve"> Intellect Books</t>
  </si>
  <si>
    <t>Into the Story 2</t>
  </si>
  <si>
    <t>Carole Miller and Juliana Saxton</t>
  </si>
  <si>
    <t>Plays in Time</t>
  </si>
  <si>
    <t>Karen Malpede</t>
  </si>
  <si>
    <t>PSi#27 Books List (use code PSI30)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</si>
</sst>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u/>
      <sz val="10"/>
      <color rgb="FF1155CC"/>
      <name val="Arial"/>
    </font>
    <font>
      <u/>
      <sz val="10"/>
      <color rgb="FF1155CC"/>
      <name val="Arial"/>
    </font>
    <font>
      <sz val="10"/>
      <color rgb="FF4D4C4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3" borderId="1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3" fillId="4" borderId="1" xfId="0" applyFont="1" applyFill="1" applyBorder="1" applyAlignment="1"/>
    <xf numFmtId="0" fontId="3" fillId="4" borderId="1" xfId="0" applyFont="1" applyFill="1" applyBorder="1"/>
    <xf numFmtId="0" fontId="5" fillId="3" borderId="1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7" fillId="0" borderId="1" xfId="0" applyFont="1" applyBorder="1" applyAlignment="1"/>
    <xf numFmtId="0" fontId="8" fillId="0" borderId="1" xfId="0" applyFont="1" applyBorder="1" applyAlignment="1"/>
    <xf numFmtId="0" fontId="2" fillId="5" borderId="1" xfId="0" applyFont="1" applyFill="1" applyBorder="1" applyAlignment="1">
      <alignment horizontal="right"/>
    </xf>
    <xf numFmtId="0" fontId="9" fillId="5" borderId="1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164" fontId="2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tellectbooks.com/punk-las-americas-edition" TargetMode="External"/><Relationship Id="rId21" Type="http://schemas.openxmlformats.org/officeDocument/2006/relationships/hyperlink" Target="https://www.intellectbooks.com/distillation-of-sound" TargetMode="External"/><Relationship Id="rId42" Type="http://schemas.openxmlformats.org/officeDocument/2006/relationships/hyperlink" Target="https://www.intellectbooks.com/through-the-prism-of-the-senses" TargetMode="External"/><Relationship Id="rId47" Type="http://schemas.openxmlformats.org/officeDocument/2006/relationships/hyperlink" Target="https://www.intellectbooks.com/prison-cultures" TargetMode="External"/><Relationship Id="rId63" Type="http://schemas.openxmlformats.org/officeDocument/2006/relationships/hyperlink" Target="https://www.intellectbooks.com/playing-for-time-theatre-company" TargetMode="External"/><Relationship Id="rId68" Type="http://schemas.openxmlformats.org/officeDocument/2006/relationships/hyperlink" Target="https://www.intellectbooks.com/repositioning-site-dance" TargetMode="External"/><Relationship Id="rId84" Type="http://schemas.openxmlformats.org/officeDocument/2006/relationships/hyperlink" Target="https://www.intellectbooks.com/the-only-way-home-is-through-the-show" TargetMode="External"/><Relationship Id="rId89" Type="http://schemas.openxmlformats.org/officeDocument/2006/relationships/hyperlink" Target="https://www.intellectbooks.com/throwing-the-body-into-the-fight" TargetMode="External"/><Relationship Id="rId16" Type="http://schemas.openxmlformats.org/officeDocument/2006/relationships/hyperlink" Target="https://www.intellectbooks.com/lightwork" TargetMode="External"/><Relationship Id="rId11" Type="http://schemas.openxmlformats.org/officeDocument/2006/relationships/hyperlink" Target="https://www.intellectbooks.com/the-performing-observer" TargetMode="External"/><Relationship Id="rId32" Type="http://schemas.openxmlformats.org/officeDocument/2006/relationships/hyperlink" Target="https://www.intellectbooks.com/dancing-to-transform" TargetMode="External"/><Relationship Id="rId37" Type="http://schemas.openxmlformats.org/officeDocument/2006/relationships/hyperlink" Target="https://www.intellectbooks.com/how-belfast-got-the-blues" TargetMode="External"/><Relationship Id="rId53" Type="http://schemas.openxmlformats.org/officeDocument/2006/relationships/hyperlink" Target="https://www.intellectbooks.com/the-sensible-stage" TargetMode="External"/><Relationship Id="rId58" Type="http://schemas.openxmlformats.org/officeDocument/2006/relationships/hyperlink" Target="https://www.intellectbooks.com/dance-disability-and-law" TargetMode="External"/><Relationship Id="rId74" Type="http://schemas.openxmlformats.org/officeDocument/2006/relationships/hyperlink" Target="https://www.intellectbooks.com/one-hundred-years-of-futurism" TargetMode="External"/><Relationship Id="rId79" Type="http://schemas.openxmlformats.org/officeDocument/2006/relationships/hyperlink" Target="https://www.intellectbooks.com/its-all-allowed" TargetMode="External"/><Relationship Id="rId5" Type="http://schemas.openxmlformats.org/officeDocument/2006/relationships/hyperlink" Target="https://www.intellectbooks.com/the-impact-of-touch-in-dance-movement-psychotherapy" TargetMode="External"/><Relationship Id="rId90" Type="http://schemas.openxmlformats.org/officeDocument/2006/relationships/hyperlink" Target="https://www.intellectbooks.com/playwriting-and-young-audiences" TargetMode="External"/><Relationship Id="rId95" Type="http://schemas.openxmlformats.org/officeDocument/2006/relationships/hyperlink" Target="https://www.intellectbooks.com/plays-in-time" TargetMode="External"/><Relationship Id="rId22" Type="http://schemas.openxmlformats.org/officeDocument/2006/relationships/hyperlink" Target="https://www.intellectbooks.com/sight-readings" TargetMode="External"/><Relationship Id="rId27" Type="http://schemas.openxmlformats.org/officeDocument/2006/relationships/hyperlink" Target="https://www.intellectbooks.com/masks" TargetMode="External"/><Relationship Id="rId43" Type="http://schemas.openxmlformats.org/officeDocument/2006/relationships/hyperlink" Target="https://www.intellectbooks.com/spiritual-herstories" TargetMode="External"/><Relationship Id="rId48" Type="http://schemas.openxmlformats.org/officeDocument/2006/relationships/hyperlink" Target="https://www.intellectbooks.com/dancing-with-parkinsons" TargetMode="External"/><Relationship Id="rId64" Type="http://schemas.openxmlformats.org/officeDocument/2006/relationships/hyperlink" Target="https://www.intellectbooks.com/agency" TargetMode="External"/><Relationship Id="rId69" Type="http://schemas.openxmlformats.org/officeDocument/2006/relationships/hyperlink" Target="https://www.intellectbooks.com/performing-arts-in-prison" TargetMode="External"/><Relationship Id="rId8" Type="http://schemas.openxmlformats.org/officeDocument/2006/relationships/hyperlink" Target="https://www.intellectbooks.com/re-claiming-ballet" TargetMode="External"/><Relationship Id="rId51" Type="http://schemas.openxmlformats.org/officeDocument/2006/relationships/hyperlink" Target="https://www.intellectbooks.com/performing-revolutionary" TargetMode="External"/><Relationship Id="rId72" Type="http://schemas.openxmlformats.org/officeDocument/2006/relationships/hyperlink" Target="https://www.intellectbooks.com/the-hour-of-all-things-and-other-plays" TargetMode="External"/><Relationship Id="rId80" Type="http://schemas.openxmlformats.org/officeDocument/2006/relationships/hyperlink" Target="https://www.intellectbooks.com/applied-theatre-second-edition" TargetMode="External"/><Relationship Id="rId85" Type="http://schemas.openxmlformats.org/officeDocument/2006/relationships/hyperlink" Target="https://www.intellectbooks.com/theatre-for-youth-third-space" TargetMode="External"/><Relationship Id="rId93" Type="http://schemas.openxmlformats.org/officeDocument/2006/relationships/hyperlink" Target="https://www.intellectbooks.com/whos-who-in-research-performing-arts" TargetMode="External"/><Relationship Id="rId3" Type="http://schemas.openxmlformats.org/officeDocument/2006/relationships/hyperlink" Target="https://www.intellectbooks.com/insights-in-applied-theatre" TargetMode="External"/><Relationship Id="rId12" Type="http://schemas.openxmlformats.org/officeDocument/2006/relationships/hyperlink" Target="https://www.intellectbooks.com/performing-institutions" TargetMode="External"/><Relationship Id="rId17" Type="http://schemas.openxmlformats.org/officeDocument/2006/relationships/hyperlink" Target="https://www.intellectbooks.com/dance-studies-in-china" TargetMode="External"/><Relationship Id="rId25" Type="http://schemas.openxmlformats.org/officeDocument/2006/relationships/hyperlink" Target="https://www.intellectbooks.com/punk-identities-punk-utopias" TargetMode="External"/><Relationship Id="rId33" Type="http://schemas.openxmlformats.org/officeDocument/2006/relationships/hyperlink" Target="https://www.intellectbooks.com/performing-metoo" TargetMode="External"/><Relationship Id="rId38" Type="http://schemas.openxmlformats.org/officeDocument/2006/relationships/hyperlink" Target="https://www.intellectbooks.com/acts-of-dramaturgy" TargetMode="External"/><Relationship Id="rId46" Type="http://schemas.openxmlformats.org/officeDocument/2006/relationships/hyperlink" Target="https://www.intellectbooks.com/queer-communion" TargetMode="External"/><Relationship Id="rId59" Type="http://schemas.openxmlformats.org/officeDocument/2006/relationships/hyperlink" Target="https://www.intellectbooks.com/kira-oreilly" TargetMode="External"/><Relationship Id="rId67" Type="http://schemas.openxmlformats.org/officeDocument/2006/relationships/hyperlink" Target="https://www.intellectbooks.com/the-moiseyev-dance-company" TargetMode="External"/><Relationship Id="rId20" Type="http://schemas.openxmlformats.org/officeDocument/2006/relationships/hyperlink" Target="https://www.intellectbooks.com/living-metal" TargetMode="External"/><Relationship Id="rId41" Type="http://schemas.openxmlformats.org/officeDocument/2006/relationships/hyperlink" Target="https://www.intellectbooks.com/redefining-theatre-communities" TargetMode="External"/><Relationship Id="rId54" Type="http://schemas.openxmlformats.org/officeDocument/2006/relationships/hyperlink" Target="https://www.intellectbooks.com/across-the-artlife-divide" TargetMode="External"/><Relationship Id="rId62" Type="http://schemas.openxmlformats.org/officeDocument/2006/relationships/hyperlink" Target="https://www.intellectbooks.com/dancing-bahia" TargetMode="External"/><Relationship Id="rId70" Type="http://schemas.openxmlformats.org/officeDocument/2006/relationships/hyperlink" Target="https://www.intellectbooks.com/planet-cosplay" TargetMode="External"/><Relationship Id="rId75" Type="http://schemas.openxmlformats.org/officeDocument/2006/relationships/hyperlink" Target="https://www.intellectbooks.com/acting-and-its-refusal-in-theatre-and-film" TargetMode="External"/><Relationship Id="rId83" Type="http://schemas.openxmlformats.org/officeDocument/2006/relationships/hyperlink" Target="https://www.intellectbooks.com/magnet-theatre" TargetMode="External"/><Relationship Id="rId88" Type="http://schemas.openxmlformats.org/officeDocument/2006/relationships/hyperlink" Target="https://www.intellectbooks.com/the-audience-experience" TargetMode="External"/><Relationship Id="rId91" Type="http://schemas.openxmlformats.org/officeDocument/2006/relationships/hyperlink" Target="https://www.intellectbooks.com/research-based-theatre" TargetMode="External"/><Relationship Id="rId1" Type="http://schemas.openxmlformats.org/officeDocument/2006/relationships/hyperlink" Target="https://www.intellectbooks.com/an-introduction-to-the-phenomenology-of-performance-art" TargetMode="External"/><Relationship Id="rId6" Type="http://schemas.openxmlformats.org/officeDocument/2006/relationships/hyperlink" Target="https://www.intellectbooks.com/entanglements-of-two" TargetMode="External"/><Relationship Id="rId15" Type="http://schemas.openxmlformats.org/officeDocument/2006/relationships/hyperlink" Target="https://www.intellectbooks.com/performing-collaboration-in-solo-performance" TargetMode="External"/><Relationship Id="rId23" Type="http://schemas.openxmlformats.org/officeDocument/2006/relationships/hyperlink" Target="https://www.intellectbooks.com/decolonial-metal-music-in-latin-america" TargetMode="External"/><Relationship Id="rId28" Type="http://schemas.openxmlformats.org/officeDocument/2006/relationships/hyperlink" Target="https://www.intellectbooks.com/beyond-text" TargetMode="External"/><Relationship Id="rId36" Type="http://schemas.openxmlformats.org/officeDocument/2006/relationships/hyperlink" Target="https://www.intellectbooks.com/adapting-performance-between-stage-and-screen" TargetMode="External"/><Relationship Id="rId49" Type="http://schemas.openxmlformats.org/officeDocument/2006/relationships/hyperlink" Target="https://www.intellectbooks.com/the-punk-reader" TargetMode="External"/><Relationship Id="rId57" Type="http://schemas.openxmlformats.org/officeDocument/2006/relationships/hyperlink" Target="https://www.intellectbooks.com/body-and-mind-in-motion" TargetMode="External"/><Relationship Id="rId10" Type="http://schemas.openxmlformats.org/officeDocument/2006/relationships/hyperlink" Target="https://www.intellectbooks.com/responding-to-site" TargetMode="External"/><Relationship Id="rId31" Type="http://schemas.openxmlformats.org/officeDocument/2006/relationships/hyperlink" Target="https://www.intellectbooks.com/arnold-wesker" TargetMode="External"/><Relationship Id="rId44" Type="http://schemas.openxmlformats.org/officeDocument/2006/relationships/hyperlink" Target="https://www.intellectbooks.com/performancemediaartculture" TargetMode="External"/><Relationship Id="rId52" Type="http://schemas.openxmlformats.org/officeDocument/2006/relationships/hyperlink" Target="https://www.intellectbooks.com/performing-exile" TargetMode="External"/><Relationship Id="rId60" Type="http://schemas.openxmlformats.org/officeDocument/2006/relationships/hyperlink" Target="https://www.intellectbooks.com/performing-process" TargetMode="External"/><Relationship Id="rId65" Type="http://schemas.openxmlformats.org/officeDocument/2006/relationships/hyperlink" Target="https://www.intellectbooks.com/performing-palimpsest-bodies" TargetMode="External"/><Relationship Id="rId73" Type="http://schemas.openxmlformats.org/officeDocument/2006/relationships/hyperlink" Target="https://www.intellectbooks.com/drama-based-pedagogy" TargetMode="External"/><Relationship Id="rId78" Type="http://schemas.openxmlformats.org/officeDocument/2006/relationships/hyperlink" Target="https://www.intellectbooks.com/theatrical-reality" TargetMode="External"/><Relationship Id="rId81" Type="http://schemas.openxmlformats.org/officeDocument/2006/relationships/hyperlink" Target="https://www.intellectbooks.com/on-stage" TargetMode="External"/><Relationship Id="rId86" Type="http://schemas.openxmlformats.org/officeDocument/2006/relationships/hyperlink" Target="https://www.intellectbooks.com/meyerhold-and-the-cubists" TargetMode="External"/><Relationship Id="rId94" Type="http://schemas.openxmlformats.org/officeDocument/2006/relationships/hyperlink" Target="https://www.intellectbooks.com/into-the-story-2" TargetMode="External"/><Relationship Id="rId4" Type="http://schemas.openxmlformats.org/officeDocument/2006/relationships/hyperlink" Target="https://www.intellectbooks.com/mathias-spahlinger" TargetMode="External"/><Relationship Id="rId9" Type="http://schemas.openxmlformats.org/officeDocument/2006/relationships/hyperlink" Target="https://www.intellectbooks.com/dance-and-authoritarianism" TargetMode="External"/><Relationship Id="rId13" Type="http://schemas.openxmlformats.org/officeDocument/2006/relationships/hyperlink" Target="https://www.intellectbooks.com/dance-and-ethics" TargetMode="External"/><Relationship Id="rId18" Type="http://schemas.openxmlformats.org/officeDocument/2006/relationships/hyperlink" Target="https://www.intellectbooks.com/heavy-metal-armour-a-visual-study-of-battle-jackets" TargetMode="External"/><Relationship Id="rId39" Type="http://schemas.openxmlformats.org/officeDocument/2006/relationships/hyperlink" Target="https://www.intellectbooks.com/punk-now" TargetMode="External"/><Relationship Id="rId34" Type="http://schemas.openxmlformats.org/officeDocument/2006/relationships/hyperlink" Target="https://www.intellectbooks.com/prototyping-across-the-disciplines" TargetMode="External"/><Relationship Id="rId50" Type="http://schemas.openxmlformats.org/officeDocument/2006/relationships/hyperlink" Target="https://www.intellectbooks.com/dance-somatics-and-spiritualities" TargetMode="External"/><Relationship Id="rId55" Type="http://schemas.openxmlformats.org/officeDocument/2006/relationships/hyperlink" Target="https://www.intellectbooks.com/choreographies" TargetMode="External"/><Relationship Id="rId76" Type="http://schemas.openxmlformats.org/officeDocument/2006/relationships/hyperlink" Target="https://www.intellectbooks.com/theatre-for-children-in-hospital" TargetMode="External"/><Relationship Id="rId7" Type="http://schemas.openxmlformats.org/officeDocument/2006/relationships/hyperlink" Target="https://www.intellectbooks.com/devising-theatre-and-performance" TargetMode="External"/><Relationship Id="rId71" Type="http://schemas.openxmlformats.org/officeDocument/2006/relationships/hyperlink" Target="https://www.intellectbooks.com/playwriting-in-schools" TargetMode="External"/><Relationship Id="rId92" Type="http://schemas.openxmlformats.org/officeDocument/2006/relationships/hyperlink" Target="https://www.intellectbooks.com/theatre-time-and-temporality" TargetMode="External"/><Relationship Id="rId2" Type="http://schemas.openxmlformats.org/officeDocument/2006/relationships/hyperlink" Target="https://www.intellectbooks.com/creative-infrastructures" TargetMode="External"/><Relationship Id="rId29" Type="http://schemas.openxmlformats.org/officeDocument/2006/relationships/hyperlink" Target="https://www.intellectbooks.com/actional-poetics-ash-she-he" TargetMode="External"/><Relationship Id="rId24" Type="http://schemas.openxmlformats.org/officeDocument/2006/relationships/hyperlink" Target="https://www.intellectbooks.com/trans-global-punk-scenes" TargetMode="External"/><Relationship Id="rId40" Type="http://schemas.openxmlformats.org/officeDocument/2006/relationships/hyperlink" Target="https://www.intellectbooks.com/teachers-and-teaching-on-stage-and-on-screen" TargetMode="External"/><Relationship Id="rId45" Type="http://schemas.openxmlformats.org/officeDocument/2006/relationships/hyperlink" Target="https://www.intellectbooks.com/joshua-sofaer" TargetMode="External"/><Relationship Id="rId66" Type="http://schemas.openxmlformats.org/officeDocument/2006/relationships/hyperlink" Target="https://www.intellectbooks.com/disability-arts-and-culture" TargetMode="External"/><Relationship Id="rId87" Type="http://schemas.openxmlformats.org/officeDocument/2006/relationships/hyperlink" Target="https://www.intellectbooks.com/pleading-in-the-blood" TargetMode="External"/><Relationship Id="rId61" Type="http://schemas.openxmlformats.org/officeDocument/2006/relationships/hyperlink" Target="https://www.intellectbooks.com/anne-bean" TargetMode="External"/><Relationship Id="rId82" Type="http://schemas.openxmlformats.org/officeDocument/2006/relationships/hyperlink" Target="https://www.intellectbooks.com/locating-the-audience" TargetMode="External"/><Relationship Id="rId19" Type="http://schemas.openxmlformats.org/officeDocument/2006/relationships/hyperlink" Target="https://www.intellectbooks.com/scream-for-me-africa" TargetMode="External"/><Relationship Id="rId14" Type="http://schemas.openxmlformats.org/officeDocument/2006/relationships/hyperlink" Target="https://www.intellectbooks.com/theatre-for-lifelong-learning" TargetMode="External"/><Relationship Id="rId30" Type="http://schemas.openxmlformats.org/officeDocument/2006/relationships/hyperlink" Target="https://www.intellectbooks.com/the-performances-of-sacred-spaces" TargetMode="External"/><Relationship Id="rId35" Type="http://schemas.openxmlformats.org/officeDocument/2006/relationships/hyperlink" Target="https://www.intellectbooks.com/the-drama-therapy-decision-tree" TargetMode="External"/><Relationship Id="rId56" Type="http://schemas.openxmlformats.org/officeDocument/2006/relationships/hyperlink" Target="https://www.intellectbooks.com/mindful-movement" TargetMode="External"/><Relationship Id="rId77" Type="http://schemas.openxmlformats.org/officeDocument/2006/relationships/hyperlink" Target="https://www.intellectbooks.com/justit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8"/>
  <sheetViews>
    <sheetView tabSelected="1" workbookViewId="0">
      <selection activeCell="B2" sqref="B2"/>
    </sheetView>
  </sheetViews>
  <sheetFormatPr defaultColWidth="12.6640625" defaultRowHeight="15.75" customHeight="1" x14ac:dyDescent="0.25"/>
  <cols>
    <col min="1" max="1" width="51" customWidth="1"/>
    <col min="2" max="2" width="42.44140625" customWidth="1"/>
    <col min="3" max="3" width="13.88671875" customWidth="1"/>
    <col min="4" max="4" width="9.88671875" customWidth="1"/>
    <col min="5" max="5" width="17.109375" customWidth="1"/>
    <col min="7" max="7" width="18.33203125" customWidth="1"/>
  </cols>
  <sheetData>
    <row r="1" spans="1:8" ht="15.75" customHeight="1" x14ac:dyDescent="0.3">
      <c r="A1" s="1" t="s">
        <v>201</v>
      </c>
    </row>
    <row r="3" spans="1:8" x14ac:dyDescent="0.25">
      <c r="A3" s="2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x14ac:dyDescent="0.25">
      <c r="A4" s="6" t="s">
        <v>8</v>
      </c>
      <c r="B4" s="7" t="s">
        <v>9</v>
      </c>
      <c r="C4" s="8">
        <v>9781789385304</v>
      </c>
      <c r="D4" s="9">
        <v>85</v>
      </c>
      <c r="E4" s="10">
        <v>59.5</v>
      </c>
      <c r="F4" s="9">
        <v>113</v>
      </c>
      <c r="G4" s="11">
        <f>113*0.7</f>
        <v>79.099999999999994</v>
      </c>
      <c r="H4" s="9" t="s">
        <v>10</v>
      </c>
    </row>
    <row r="5" spans="1:8" x14ac:dyDescent="0.25">
      <c r="A5" s="6" t="s">
        <v>11</v>
      </c>
      <c r="B5" s="7" t="s">
        <v>12</v>
      </c>
      <c r="C5" s="8">
        <v>9781789385717</v>
      </c>
      <c r="D5" s="9">
        <v>27</v>
      </c>
      <c r="E5" s="10">
        <f>27*0.7</f>
        <v>18.899999999999999</v>
      </c>
      <c r="F5" s="9">
        <v>36</v>
      </c>
      <c r="G5" s="10">
        <f>36*0.7</f>
        <v>25.2</v>
      </c>
      <c r="H5" s="9" t="s">
        <v>13</v>
      </c>
    </row>
    <row r="6" spans="1:8" x14ac:dyDescent="0.25">
      <c r="A6" s="6" t="s">
        <v>14</v>
      </c>
      <c r="B6" s="7" t="s">
        <v>15</v>
      </c>
      <c r="C6" s="8">
        <v>9781789385243</v>
      </c>
      <c r="D6" s="9">
        <v>60</v>
      </c>
      <c r="E6" s="11">
        <f>60*0.7</f>
        <v>42</v>
      </c>
      <c r="F6" s="9">
        <v>80</v>
      </c>
      <c r="G6" s="11">
        <f>80*0.7</f>
        <v>56</v>
      </c>
      <c r="H6" s="9" t="s">
        <v>16</v>
      </c>
    </row>
    <row r="7" spans="1:8" x14ac:dyDescent="0.25">
      <c r="A7" s="6" t="s">
        <v>17</v>
      </c>
      <c r="B7" s="7" t="s">
        <v>18</v>
      </c>
      <c r="C7" s="8">
        <v>9781789383348</v>
      </c>
      <c r="D7" s="9">
        <v>80</v>
      </c>
      <c r="E7" s="10">
        <v>56</v>
      </c>
      <c r="F7" s="9">
        <v>106.5</v>
      </c>
      <c r="G7" s="10">
        <v>74.55</v>
      </c>
      <c r="H7" s="9" t="s">
        <v>16</v>
      </c>
    </row>
    <row r="8" spans="1:8" x14ac:dyDescent="0.25">
      <c r="A8" s="12" t="s">
        <v>19</v>
      </c>
      <c r="B8" s="13" t="s">
        <v>20</v>
      </c>
      <c r="C8" s="14">
        <v>9781789384598</v>
      </c>
      <c r="D8" s="9">
        <v>25</v>
      </c>
      <c r="E8" s="11">
        <f>25*0.7</f>
        <v>17.5</v>
      </c>
      <c r="F8" s="9">
        <v>33</v>
      </c>
      <c r="G8" s="11">
        <f>33*0.7</f>
        <v>23.099999999999998</v>
      </c>
      <c r="H8" s="9" t="s">
        <v>13</v>
      </c>
    </row>
    <row r="9" spans="1:8" x14ac:dyDescent="0.25">
      <c r="A9" s="12" t="s">
        <v>21</v>
      </c>
      <c r="B9" s="13" t="s">
        <v>22</v>
      </c>
      <c r="C9" s="14">
        <v>9781789385045</v>
      </c>
      <c r="D9" s="9">
        <v>25</v>
      </c>
      <c r="E9" s="10">
        <v>17.5</v>
      </c>
      <c r="F9" s="9">
        <v>33</v>
      </c>
      <c r="G9" s="10">
        <v>23.1</v>
      </c>
      <c r="H9" s="9" t="s">
        <v>13</v>
      </c>
    </row>
    <row r="10" spans="1:8" x14ac:dyDescent="0.25">
      <c r="A10" s="12" t="s">
        <v>23</v>
      </c>
      <c r="B10" s="13" t="s">
        <v>24</v>
      </c>
      <c r="C10" s="15">
        <v>9781789384710</v>
      </c>
      <c r="D10" s="9">
        <v>25</v>
      </c>
      <c r="E10" s="11">
        <f>25*0.7</f>
        <v>17.5</v>
      </c>
      <c r="F10" s="9">
        <v>33</v>
      </c>
      <c r="G10" s="11">
        <f>33*0.7</f>
        <v>23.099999999999998</v>
      </c>
      <c r="H10" s="9" t="s">
        <v>13</v>
      </c>
    </row>
    <row r="11" spans="1:8" x14ac:dyDescent="0.25">
      <c r="A11" s="12" t="s">
        <v>25</v>
      </c>
      <c r="B11" s="13" t="s">
        <v>26</v>
      </c>
      <c r="C11" s="14">
        <v>9781789383614</v>
      </c>
      <c r="D11" s="9">
        <v>35</v>
      </c>
      <c r="E11" s="11">
        <f>35*0.7</f>
        <v>24.5</v>
      </c>
      <c r="F11" s="9">
        <v>46.5</v>
      </c>
      <c r="G11" s="11">
        <f>46.5*0.7</f>
        <v>32.549999999999997</v>
      </c>
      <c r="H11" s="9" t="s">
        <v>13</v>
      </c>
    </row>
    <row r="12" spans="1:8" x14ac:dyDescent="0.25">
      <c r="A12" s="12" t="s">
        <v>27</v>
      </c>
      <c r="B12" s="13" t="s">
        <v>28</v>
      </c>
      <c r="C12" s="14">
        <v>9781789383522</v>
      </c>
      <c r="D12" s="9">
        <v>25</v>
      </c>
      <c r="E12" s="10">
        <v>17.5</v>
      </c>
      <c r="F12" s="9">
        <v>33</v>
      </c>
      <c r="G12" s="11">
        <f>33*0.7</f>
        <v>23.099999999999998</v>
      </c>
      <c r="H12" s="9" t="s">
        <v>13</v>
      </c>
    </row>
    <row r="13" spans="1:8" x14ac:dyDescent="0.25">
      <c r="A13" s="12" t="s">
        <v>29</v>
      </c>
      <c r="B13" s="13" t="s">
        <v>30</v>
      </c>
      <c r="C13" s="14">
        <v>9781789380972</v>
      </c>
      <c r="D13" s="9">
        <v>25</v>
      </c>
      <c r="E13" s="10">
        <v>17.5</v>
      </c>
      <c r="F13" s="9">
        <v>30</v>
      </c>
      <c r="G13" s="11">
        <f>30*0.7</f>
        <v>21</v>
      </c>
      <c r="H13" s="9" t="s">
        <v>13</v>
      </c>
    </row>
    <row r="14" spans="1:8" x14ac:dyDescent="0.25">
      <c r="A14" s="16" t="s">
        <v>31</v>
      </c>
      <c r="B14" s="7" t="s">
        <v>32</v>
      </c>
      <c r="C14" s="8">
        <v>9781789386745</v>
      </c>
      <c r="D14" s="9">
        <v>19.95</v>
      </c>
      <c r="E14" s="10">
        <v>13.97</v>
      </c>
      <c r="F14" s="9">
        <v>26.95</v>
      </c>
      <c r="G14" s="10">
        <v>18.87</v>
      </c>
      <c r="H14" s="9" t="s">
        <v>33</v>
      </c>
    </row>
    <row r="15" spans="1:8" x14ac:dyDescent="0.25">
      <c r="A15" s="16" t="s">
        <v>34</v>
      </c>
      <c r="B15" s="7" t="s">
        <v>35</v>
      </c>
      <c r="C15" s="8">
        <v>9781789386653</v>
      </c>
      <c r="D15" s="9">
        <v>64.95</v>
      </c>
      <c r="E15" s="10">
        <v>45.47</v>
      </c>
      <c r="F15" s="9">
        <v>89.95</v>
      </c>
      <c r="G15" s="10">
        <v>62.97</v>
      </c>
      <c r="H15" s="9" t="s">
        <v>10</v>
      </c>
    </row>
    <row r="16" spans="1:8" x14ac:dyDescent="0.25">
      <c r="A16" s="16" t="s">
        <v>36</v>
      </c>
      <c r="B16" s="7" t="s">
        <v>37</v>
      </c>
      <c r="C16" s="8">
        <v>9781789386134</v>
      </c>
      <c r="D16" s="9">
        <v>24.95</v>
      </c>
      <c r="E16" s="10">
        <v>17.47</v>
      </c>
      <c r="F16" s="9">
        <v>34.950000000000003</v>
      </c>
      <c r="G16" s="10">
        <v>24.47</v>
      </c>
      <c r="H16" s="9" t="s">
        <v>10</v>
      </c>
    </row>
    <row r="17" spans="1:8" x14ac:dyDescent="0.25">
      <c r="A17" s="16" t="s">
        <v>38</v>
      </c>
      <c r="B17" s="7" t="s">
        <v>39</v>
      </c>
      <c r="C17" s="8">
        <v>9781789384925</v>
      </c>
      <c r="D17" s="9">
        <v>99.95</v>
      </c>
      <c r="E17" s="10">
        <v>69.97</v>
      </c>
      <c r="F17" s="9">
        <v>134.94999999999999</v>
      </c>
      <c r="G17" s="10">
        <v>94.47</v>
      </c>
      <c r="H17" s="9" t="s">
        <v>10</v>
      </c>
    </row>
    <row r="18" spans="1:8" x14ac:dyDescent="0.25">
      <c r="A18" s="16" t="s">
        <v>40</v>
      </c>
      <c r="B18" s="7" t="s">
        <v>41</v>
      </c>
      <c r="C18" s="8">
        <v>9781783209958</v>
      </c>
      <c r="D18" s="9">
        <v>60</v>
      </c>
      <c r="E18" s="11">
        <f>60*0.7</f>
        <v>42</v>
      </c>
      <c r="F18" s="9">
        <v>80</v>
      </c>
      <c r="G18" s="11">
        <f>80*0.7</f>
        <v>56</v>
      </c>
      <c r="H18" s="9" t="s">
        <v>10</v>
      </c>
    </row>
    <row r="19" spans="1:8" x14ac:dyDescent="0.25">
      <c r="A19" s="16" t="s">
        <v>42</v>
      </c>
      <c r="B19" s="7" t="s">
        <v>43</v>
      </c>
      <c r="C19" s="8">
        <v>9781789385014</v>
      </c>
      <c r="D19" s="9">
        <v>80</v>
      </c>
      <c r="E19" s="11">
        <f>80*0.7</f>
        <v>56</v>
      </c>
      <c r="F19" s="9">
        <v>106.5</v>
      </c>
      <c r="G19" s="11">
        <f>106.5*0.7</f>
        <v>74.55</v>
      </c>
      <c r="H19" s="9" t="s">
        <v>10</v>
      </c>
    </row>
    <row r="20" spans="1:8" x14ac:dyDescent="0.25">
      <c r="A20" s="16" t="s">
        <v>44</v>
      </c>
      <c r="B20" s="7" t="s">
        <v>45</v>
      </c>
      <c r="C20" s="8">
        <v>9781789385274</v>
      </c>
      <c r="D20" s="9">
        <v>75</v>
      </c>
      <c r="E20" s="11">
        <f>75*0.7</f>
        <v>52.5</v>
      </c>
      <c r="F20" s="9">
        <v>100</v>
      </c>
      <c r="G20" s="10">
        <v>70</v>
      </c>
      <c r="H20" s="9" t="s">
        <v>10</v>
      </c>
    </row>
    <row r="21" spans="1:8" x14ac:dyDescent="0.25">
      <c r="A21" s="16" t="s">
        <v>46</v>
      </c>
      <c r="B21" s="7" t="s">
        <v>47</v>
      </c>
      <c r="C21" s="8">
        <v>9781789385366</v>
      </c>
      <c r="D21" s="9">
        <v>35</v>
      </c>
      <c r="E21" s="11">
        <f>35*0.7</f>
        <v>24.5</v>
      </c>
      <c r="F21" s="9">
        <v>46.5</v>
      </c>
      <c r="G21" s="11">
        <f>46.5*0.7</f>
        <v>32.549999999999997</v>
      </c>
      <c r="H21" s="9" t="s">
        <v>10</v>
      </c>
    </row>
    <row r="22" spans="1:8" x14ac:dyDescent="0.25">
      <c r="A22" s="16" t="s">
        <v>48</v>
      </c>
      <c r="B22" s="7" t="s">
        <v>49</v>
      </c>
      <c r="C22" s="8">
        <v>9781789385212</v>
      </c>
      <c r="D22" s="9">
        <v>75</v>
      </c>
      <c r="E22" s="11">
        <f>75*0.7</f>
        <v>52.5</v>
      </c>
      <c r="F22" s="9">
        <v>100</v>
      </c>
      <c r="G22" s="10">
        <v>70</v>
      </c>
      <c r="H22" s="9" t="s">
        <v>16</v>
      </c>
    </row>
    <row r="23" spans="1:8" x14ac:dyDescent="0.25">
      <c r="A23" s="16" t="s">
        <v>50</v>
      </c>
      <c r="B23" s="7" t="s">
        <v>51</v>
      </c>
      <c r="C23" s="8">
        <v>9781789384000</v>
      </c>
      <c r="D23" s="9">
        <v>80</v>
      </c>
      <c r="E23" s="11">
        <f>80*0.7</f>
        <v>56</v>
      </c>
      <c r="F23" s="9">
        <v>106.5</v>
      </c>
      <c r="G23" s="11">
        <f>106.5*0.7</f>
        <v>74.55</v>
      </c>
      <c r="H23" s="9" t="s">
        <v>16</v>
      </c>
    </row>
    <row r="24" spans="1:8" x14ac:dyDescent="0.25">
      <c r="A24" s="16" t="s">
        <v>52</v>
      </c>
      <c r="B24" s="7" t="s">
        <v>53</v>
      </c>
      <c r="C24" s="8">
        <v>9781789385397</v>
      </c>
      <c r="D24" s="9">
        <v>22</v>
      </c>
      <c r="E24" s="11">
        <f>22*0.7</f>
        <v>15.399999999999999</v>
      </c>
      <c r="F24" s="9">
        <v>29</v>
      </c>
      <c r="G24" s="11">
        <f>29*0.7</f>
        <v>20.299999999999997</v>
      </c>
      <c r="H24" s="9" t="s">
        <v>13</v>
      </c>
    </row>
    <row r="25" spans="1:8" x14ac:dyDescent="0.25">
      <c r="A25" s="16" t="s">
        <v>54</v>
      </c>
      <c r="B25" s="7" t="s">
        <v>55</v>
      </c>
      <c r="C25" s="8">
        <v>9781789384215</v>
      </c>
      <c r="D25" s="9">
        <v>35</v>
      </c>
      <c r="E25" s="11">
        <f>35*0.7</f>
        <v>24.5</v>
      </c>
      <c r="F25" s="9">
        <v>46.5</v>
      </c>
      <c r="G25" s="11">
        <f>46.5*0.7</f>
        <v>32.549999999999997</v>
      </c>
      <c r="H25" s="9" t="s">
        <v>16</v>
      </c>
    </row>
    <row r="26" spans="1:8" x14ac:dyDescent="0.25">
      <c r="A26" s="16" t="s">
        <v>56</v>
      </c>
      <c r="B26" s="7" t="s">
        <v>57</v>
      </c>
      <c r="C26" s="8">
        <v>9781789383935</v>
      </c>
      <c r="D26" s="9">
        <v>80</v>
      </c>
      <c r="E26" s="11">
        <f>80*0.7</f>
        <v>56</v>
      </c>
      <c r="F26" s="9">
        <v>106.5</v>
      </c>
      <c r="G26" s="11">
        <f>106.5*0.7</f>
        <v>74.55</v>
      </c>
      <c r="H26" s="9" t="s">
        <v>16</v>
      </c>
    </row>
    <row r="27" spans="1:8" x14ac:dyDescent="0.25">
      <c r="A27" s="17" t="s">
        <v>58</v>
      </c>
      <c r="B27" s="13" t="s">
        <v>59</v>
      </c>
      <c r="C27" s="14">
        <v>9781789383379</v>
      </c>
      <c r="D27" s="9">
        <v>35</v>
      </c>
      <c r="E27" s="11">
        <f>35*0.7</f>
        <v>24.5</v>
      </c>
      <c r="F27" s="9">
        <v>38.5</v>
      </c>
      <c r="G27" s="11">
        <f>38.5*0.7</f>
        <v>26.95</v>
      </c>
      <c r="H27" s="9" t="s">
        <v>13</v>
      </c>
    </row>
    <row r="28" spans="1:8" ht="26.4" x14ac:dyDescent="0.25">
      <c r="A28" s="17" t="s">
        <v>60</v>
      </c>
      <c r="B28" s="13" t="s">
        <v>61</v>
      </c>
      <c r="C28" s="14">
        <v>9781789384123</v>
      </c>
      <c r="D28" s="9">
        <v>29.5</v>
      </c>
      <c r="E28" s="11">
        <f>29.5*0.7</f>
        <v>20.65</v>
      </c>
      <c r="F28" s="9">
        <v>39.5</v>
      </c>
      <c r="G28" s="11">
        <f>39.5*0.7</f>
        <v>27.65</v>
      </c>
      <c r="H28" s="9" t="s">
        <v>13</v>
      </c>
    </row>
    <row r="29" spans="1:8" ht="26.4" x14ac:dyDescent="0.25">
      <c r="A29" s="16" t="s">
        <v>62</v>
      </c>
      <c r="B29" s="13" t="s">
        <v>63</v>
      </c>
      <c r="C29" s="14">
        <v>9781789384154</v>
      </c>
      <c r="D29" s="9">
        <v>80</v>
      </c>
      <c r="E29" s="10">
        <f>80*0.7</f>
        <v>56</v>
      </c>
      <c r="F29" s="9">
        <v>106.5</v>
      </c>
      <c r="G29" s="11">
        <f>106.5*0.7</f>
        <v>74.55</v>
      </c>
      <c r="H29" s="9" t="s">
        <v>16</v>
      </c>
    </row>
    <row r="30" spans="1:8" ht="13.2" x14ac:dyDescent="0.25">
      <c r="A30" s="17" t="s">
        <v>64</v>
      </c>
      <c r="B30" s="13" t="s">
        <v>65</v>
      </c>
      <c r="C30" s="14">
        <v>9781789381085</v>
      </c>
      <c r="D30" s="9">
        <v>30</v>
      </c>
      <c r="E30" s="11">
        <f>30*0.7</f>
        <v>21</v>
      </c>
      <c r="F30" s="9">
        <v>40</v>
      </c>
      <c r="G30" s="11">
        <f>40*0.7</f>
        <v>28</v>
      </c>
      <c r="H30" s="9" t="s">
        <v>13</v>
      </c>
    </row>
    <row r="31" spans="1:8" ht="13.2" x14ac:dyDescent="0.25">
      <c r="A31" s="17" t="s">
        <v>66</v>
      </c>
      <c r="B31" s="13" t="s">
        <v>67</v>
      </c>
      <c r="C31" s="14">
        <v>9781789383553</v>
      </c>
      <c r="D31" s="9">
        <v>85</v>
      </c>
      <c r="E31" s="11">
        <f>85*0.7</f>
        <v>59.499999999999993</v>
      </c>
      <c r="F31" s="9">
        <v>113.5</v>
      </c>
      <c r="G31" s="11">
        <f>113.5*0.7</f>
        <v>79.449999999999989</v>
      </c>
      <c r="H31" s="9" t="s">
        <v>16</v>
      </c>
    </row>
    <row r="32" spans="1:8" ht="13.2" x14ac:dyDescent="0.25">
      <c r="A32" s="17" t="s">
        <v>68</v>
      </c>
      <c r="B32" s="13" t="s">
        <v>69</v>
      </c>
      <c r="C32" s="14">
        <v>9781789383720</v>
      </c>
      <c r="D32" s="9">
        <v>30</v>
      </c>
      <c r="E32" s="11">
        <f>30*0.7</f>
        <v>21</v>
      </c>
      <c r="F32" s="9">
        <v>40</v>
      </c>
      <c r="G32" s="11">
        <f>40*0.7</f>
        <v>28</v>
      </c>
      <c r="H32" s="9" t="s">
        <v>13</v>
      </c>
    </row>
    <row r="33" spans="1:8" ht="13.2" x14ac:dyDescent="0.25">
      <c r="A33" s="17" t="s">
        <v>70</v>
      </c>
      <c r="B33" s="13" t="s">
        <v>71</v>
      </c>
      <c r="C33" s="14">
        <v>9781789383874</v>
      </c>
      <c r="D33" s="9">
        <v>85</v>
      </c>
      <c r="E33" s="11">
        <f>85*0.7</f>
        <v>59.499999999999993</v>
      </c>
      <c r="F33" s="9">
        <v>106.5</v>
      </c>
      <c r="G33" s="11">
        <f>106.5*0.7</f>
        <v>74.55</v>
      </c>
      <c r="H33" s="9" t="s">
        <v>16</v>
      </c>
    </row>
    <row r="34" spans="1:8" ht="13.2" x14ac:dyDescent="0.25">
      <c r="A34" s="17" t="s">
        <v>72</v>
      </c>
      <c r="B34" s="13" t="s">
        <v>73</v>
      </c>
      <c r="C34" s="14">
        <v>9781789383645</v>
      </c>
      <c r="D34" s="9">
        <v>80</v>
      </c>
      <c r="E34" s="10">
        <v>56</v>
      </c>
      <c r="F34" s="9">
        <v>106.5</v>
      </c>
      <c r="G34" s="10">
        <v>74.55</v>
      </c>
      <c r="H34" s="9" t="s">
        <v>16</v>
      </c>
    </row>
    <row r="35" spans="1:8" ht="13.2" x14ac:dyDescent="0.25">
      <c r="A35" s="17" t="s">
        <v>74</v>
      </c>
      <c r="B35" s="13" t="s">
        <v>75</v>
      </c>
      <c r="C35" s="14">
        <v>9781789382839</v>
      </c>
      <c r="D35" s="9">
        <v>80</v>
      </c>
      <c r="E35" s="10">
        <v>56</v>
      </c>
      <c r="F35" s="9">
        <v>106.5</v>
      </c>
      <c r="G35" s="10">
        <v>74.55</v>
      </c>
      <c r="H35" s="9" t="s">
        <v>16</v>
      </c>
    </row>
    <row r="36" spans="1:8" ht="13.2" x14ac:dyDescent="0.25">
      <c r="A36" s="17" t="s">
        <v>76</v>
      </c>
      <c r="B36" s="13" t="s">
        <v>77</v>
      </c>
      <c r="C36" s="14">
        <v>9781789383812</v>
      </c>
      <c r="D36" s="9">
        <v>90</v>
      </c>
      <c r="E36" s="11">
        <f>90*0.7</f>
        <v>62.999999999999993</v>
      </c>
      <c r="F36" s="9">
        <v>120</v>
      </c>
      <c r="G36" s="11">
        <f>120*0.7</f>
        <v>84</v>
      </c>
      <c r="H36" s="9" t="s">
        <v>16</v>
      </c>
    </row>
    <row r="37" spans="1:8" ht="26.4" x14ac:dyDescent="0.25">
      <c r="A37" s="17" t="s">
        <v>78</v>
      </c>
      <c r="B37" s="13" t="s">
        <v>79</v>
      </c>
      <c r="C37" s="14">
        <v>9781789381801</v>
      </c>
      <c r="D37" s="9">
        <v>34</v>
      </c>
      <c r="E37" s="11">
        <f>34*0.7</f>
        <v>23.799999999999997</v>
      </c>
      <c r="F37" s="9">
        <v>45</v>
      </c>
      <c r="G37" s="11">
        <f>45*0.7</f>
        <v>31.499999999999996</v>
      </c>
      <c r="H37" s="9" t="s">
        <v>13</v>
      </c>
    </row>
    <row r="38" spans="1:8" ht="13.2" x14ac:dyDescent="0.25">
      <c r="A38" s="17" t="s">
        <v>80</v>
      </c>
      <c r="B38" s="13" t="s">
        <v>81</v>
      </c>
      <c r="C38" s="14">
        <v>9781789382471</v>
      </c>
      <c r="D38" s="9">
        <v>80</v>
      </c>
      <c r="E38" s="10">
        <v>56</v>
      </c>
      <c r="F38" s="9">
        <v>106.5</v>
      </c>
      <c r="G38" s="10">
        <v>74.55</v>
      </c>
      <c r="H38" s="9" t="s">
        <v>16</v>
      </c>
    </row>
    <row r="39" spans="1:8" ht="13.2" x14ac:dyDescent="0.25">
      <c r="A39" s="17" t="s">
        <v>82</v>
      </c>
      <c r="B39" s="13" t="s">
        <v>83</v>
      </c>
      <c r="C39" s="14">
        <v>9781789382334</v>
      </c>
      <c r="D39" s="9">
        <v>80</v>
      </c>
      <c r="E39" s="10">
        <v>56</v>
      </c>
      <c r="F39" s="9">
        <v>106.5</v>
      </c>
      <c r="G39" s="10">
        <v>74.55</v>
      </c>
      <c r="H39" s="9" t="s">
        <v>16</v>
      </c>
    </row>
    <row r="40" spans="1:8" ht="13.2" x14ac:dyDescent="0.25">
      <c r="A40" s="17" t="s">
        <v>84</v>
      </c>
      <c r="B40" s="13" t="s">
        <v>85</v>
      </c>
      <c r="C40" s="14">
        <v>9781789382747</v>
      </c>
      <c r="D40" s="9">
        <v>29</v>
      </c>
      <c r="E40" s="11">
        <f>29*0.7</f>
        <v>20.299999999999997</v>
      </c>
      <c r="F40" s="9">
        <v>38.5</v>
      </c>
      <c r="G40" s="11">
        <f>38.5*0.7</f>
        <v>26.95</v>
      </c>
      <c r="H40" s="9" t="s">
        <v>13</v>
      </c>
    </row>
    <row r="41" spans="1:8" ht="13.2" x14ac:dyDescent="0.25">
      <c r="A41" s="17" t="s">
        <v>86</v>
      </c>
      <c r="B41" s="13" t="s">
        <v>87</v>
      </c>
      <c r="C41" s="14">
        <v>9781789382945</v>
      </c>
      <c r="D41" s="9">
        <v>75</v>
      </c>
      <c r="E41" s="11">
        <f>75*0.7</f>
        <v>52.5</v>
      </c>
      <c r="F41" s="9">
        <v>100</v>
      </c>
      <c r="G41" s="11">
        <f>100*0.7</f>
        <v>70</v>
      </c>
      <c r="H41" s="9" t="s">
        <v>16</v>
      </c>
    </row>
    <row r="42" spans="1:8" ht="13.2" x14ac:dyDescent="0.25">
      <c r="A42" s="17" t="s">
        <v>88</v>
      </c>
      <c r="B42" s="13" t="s">
        <v>89</v>
      </c>
      <c r="C42" s="14">
        <v>9781789381740</v>
      </c>
      <c r="D42" s="9">
        <v>80</v>
      </c>
      <c r="E42" s="10">
        <v>56</v>
      </c>
      <c r="F42" s="9">
        <v>120</v>
      </c>
      <c r="G42" s="11">
        <f>120*0.7</f>
        <v>84</v>
      </c>
      <c r="H42" s="9" t="s">
        <v>16</v>
      </c>
    </row>
    <row r="43" spans="1:8" ht="13.2" x14ac:dyDescent="0.25">
      <c r="A43" s="17" t="s">
        <v>90</v>
      </c>
      <c r="B43" s="13" t="s">
        <v>91</v>
      </c>
      <c r="C43" s="14">
        <v>9781789380675</v>
      </c>
      <c r="D43" s="9">
        <v>39</v>
      </c>
      <c r="E43" s="11">
        <f>39*0.7</f>
        <v>27.299999999999997</v>
      </c>
      <c r="F43" s="9">
        <v>52</v>
      </c>
      <c r="G43" s="11">
        <f>52*0.7</f>
        <v>36.4</v>
      </c>
      <c r="H43" s="9" t="s">
        <v>13</v>
      </c>
    </row>
    <row r="44" spans="1:8" ht="13.2" x14ac:dyDescent="0.25">
      <c r="A44" s="17" t="s">
        <v>92</v>
      </c>
      <c r="B44" s="13" t="s">
        <v>93</v>
      </c>
      <c r="C44" s="14">
        <v>9781789380767</v>
      </c>
      <c r="D44" s="9">
        <v>76</v>
      </c>
      <c r="E44" s="11">
        <f>76*0.7</f>
        <v>53.199999999999996</v>
      </c>
      <c r="F44" s="9">
        <v>100</v>
      </c>
      <c r="G44" s="10">
        <v>70</v>
      </c>
      <c r="H44" s="9" t="s">
        <v>16</v>
      </c>
    </row>
    <row r="45" spans="1:8" ht="26.4" x14ac:dyDescent="0.25">
      <c r="A45" s="17" t="s">
        <v>94</v>
      </c>
      <c r="B45" s="13" t="s">
        <v>95</v>
      </c>
      <c r="C45" s="14">
        <v>9781789380798</v>
      </c>
      <c r="D45" s="9">
        <v>70</v>
      </c>
      <c r="E45" s="11">
        <f>70*0.7</f>
        <v>49</v>
      </c>
      <c r="F45" s="9">
        <v>93</v>
      </c>
      <c r="G45" s="11">
        <f>93*0.7</f>
        <v>65.099999999999994</v>
      </c>
      <c r="H45" s="9" t="s">
        <v>16</v>
      </c>
    </row>
    <row r="46" spans="1:8" ht="13.2" x14ac:dyDescent="0.25">
      <c r="A46" s="17" t="s">
        <v>96</v>
      </c>
      <c r="B46" s="13" t="s">
        <v>97</v>
      </c>
      <c r="C46" s="14">
        <v>9781789380828</v>
      </c>
      <c r="D46" s="9">
        <v>120</v>
      </c>
      <c r="E46" s="11">
        <f>120*0.7</f>
        <v>84</v>
      </c>
      <c r="F46" s="9">
        <v>155</v>
      </c>
      <c r="G46" s="11">
        <f>155*0.7</f>
        <v>108.5</v>
      </c>
      <c r="H46" s="9" t="s">
        <v>16</v>
      </c>
    </row>
    <row r="47" spans="1:8" ht="13.2" x14ac:dyDescent="0.25">
      <c r="A47" s="17" t="s">
        <v>98</v>
      </c>
      <c r="B47" s="13" t="s">
        <v>99</v>
      </c>
      <c r="C47" s="14">
        <v>9781789380859</v>
      </c>
      <c r="D47" s="9">
        <v>28</v>
      </c>
      <c r="E47" s="11">
        <f>28*0.7</f>
        <v>19.599999999999998</v>
      </c>
      <c r="F47" s="9">
        <v>37</v>
      </c>
      <c r="G47" s="11">
        <f>37*0.7</f>
        <v>25.9</v>
      </c>
      <c r="H47" s="9" t="s">
        <v>13</v>
      </c>
    </row>
    <row r="48" spans="1:8" ht="13.2" x14ac:dyDescent="0.25">
      <c r="A48" s="17" t="s">
        <v>100</v>
      </c>
      <c r="B48" s="13" t="s">
        <v>101</v>
      </c>
      <c r="C48" s="14">
        <v>9781789380910</v>
      </c>
      <c r="D48" s="9">
        <v>25</v>
      </c>
      <c r="E48" s="10">
        <v>17.5</v>
      </c>
      <c r="F48" s="9">
        <v>33</v>
      </c>
      <c r="G48" s="11">
        <f>33*0.7</f>
        <v>23.099999999999998</v>
      </c>
      <c r="H48" s="9" t="s">
        <v>16</v>
      </c>
    </row>
    <row r="49" spans="1:8" ht="13.2" x14ac:dyDescent="0.25">
      <c r="A49" s="17" t="s">
        <v>102</v>
      </c>
      <c r="B49" s="13" t="s">
        <v>103</v>
      </c>
      <c r="C49" s="14">
        <v>9781789380941</v>
      </c>
      <c r="D49" s="9">
        <v>37</v>
      </c>
      <c r="E49" s="11">
        <f>37*0.7</f>
        <v>25.9</v>
      </c>
      <c r="F49" s="9">
        <v>49</v>
      </c>
      <c r="G49" s="11">
        <f>49*0.7</f>
        <v>34.299999999999997</v>
      </c>
      <c r="H49" s="9" t="s">
        <v>13</v>
      </c>
    </row>
    <row r="50" spans="1:8" ht="13.2" x14ac:dyDescent="0.25">
      <c r="A50" s="17" t="s">
        <v>104</v>
      </c>
      <c r="B50" s="13" t="s">
        <v>105</v>
      </c>
      <c r="C50" s="14">
        <v>9781789381054</v>
      </c>
      <c r="D50" s="9">
        <v>85</v>
      </c>
      <c r="E50" s="11">
        <f>85*0.7</f>
        <v>59.499999999999993</v>
      </c>
      <c r="F50" s="9">
        <v>113.5</v>
      </c>
      <c r="G50" s="11">
        <f>113.5*0.7</f>
        <v>79.449999999999989</v>
      </c>
      <c r="H50" s="9" t="s">
        <v>16</v>
      </c>
    </row>
    <row r="51" spans="1:8" ht="13.2" x14ac:dyDescent="0.25">
      <c r="A51" s="17" t="s">
        <v>106</v>
      </c>
      <c r="B51" s="13" t="s">
        <v>107</v>
      </c>
      <c r="C51" s="14">
        <v>9781789381207</v>
      </c>
      <c r="D51" s="9">
        <v>30</v>
      </c>
      <c r="E51" s="11">
        <f>30*0.7</f>
        <v>21</v>
      </c>
      <c r="F51" s="9">
        <v>40</v>
      </c>
      <c r="G51" s="11">
        <f>40*0.7</f>
        <v>28</v>
      </c>
      <c r="H51" s="9" t="s">
        <v>13</v>
      </c>
    </row>
    <row r="52" spans="1:8" ht="26.4" x14ac:dyDescent="0.25">
      <c r="A52" s="17" t="s">
        <v>108</v>
      </c>
      <c r="B52" s="13" t="s">
        <v>109</v>
      </c>
      <c r="C52" s="14">
        <v>9781789381290</v>
      </c>
      <c r="D52" s="9">
        <v>25</v>
      </c>
      <c r="E52" s="10">
        <v>17.5</v>
      </c>
      <c r="F52" s="9">
        <v>33</v>
      </c>
      <c r="G52" s="11">
        <f>33*0.7</f>
        <v>23.099999999999998</v>
      </c>
      <c r="H52" s="9" t="s">
        <v>13</v>
      </c>
    </row>
    <row r="53" spans="1:8" ht="26.4" x14ac:dyDescent="0.25">
      <c r="A53" s="17" t="s">
        <v>110</v>
      </c>
      <c r="B53" s="13" t="s">
        <v>111</v>
      </c>
      <c r="C53" s="14">
        <v>9781783201785</v>
      </c>
      <c r="D53" s="9">
        <v>53.5</v>
      </c>
      <c r="E53" s="11">
        <f>53.5*0.7</f>
        <v>37.449999999999996</v>
      </c>
      <c r="F53" s="9">
        <v>71</v>
      </c>
      <c r="G53" s="11">
        <f>71*0.7</f>
        <v>49.699999999999996</v>
      </c>
      <c r="H53" s="9" t="s">
        <v>16</v>
      </c>
    </row>
    <row r="54" spans="1:8" ht="13.2" x14ac:dyDescent="0.25">
      <c r="A54" s="17" t="s">
        <v>112</v>
      </c>
      <c r="B54" s="13" t="s">
        <v>113</v>
      </c>
      <c r="C54" s="14">
        <v>9781783207947</v>
      </c>
      <c r="D54" s="9">
        <v>25</v>
      </c>
      <c r="E54" s="10">
        <v>17.5</v>
      </c>
      <c r="F54" s="9">
        <v>33</v>
      </c>
      <c r="G54" s="11">
        <f>33*0.7</f>
        <v>23.099999999999998</v>
      </c>
      <c r="H54" s="9" t="s">
        <v>13</v>
      </c>
    </row>
    <row r="55" spans="1:8" ht="13.2" x14ac:dyDescent="0.25">
      <c r="A55" s="17" t="s">
        <v>114</v>
      </c>
      <c r="B55" s="13" t="s">
        <v>115</v>
      </c>
      <c r="C55" s="14">
        <v>9781783208173</v>
      </c>
      <c r="D55" s="9">
        <v>74</v>
      </c>
      <c r="E55" s="11">
        <f>74*0.7</f>
        <v>51.8</v>
      </c>
      <c r="F55" s="9">
        <v>98.5</v>
      </c>
      <c r="G55" s="11">
        <f>98.5*0.7</f>
        <v>68.949999999999989</v>
      </c>
      <c r="H55" s="9" t="s">
        <v>16</v>
      </c>
    </row>
    <row r="56" spans="1:8" ht="13.2" x14ac:dyDescent="0.25">
      <c r="A56" s="17" t="s">
        <v>116</v>
      </c>
      <c r="B56" s="13" t="s">
        <v>117</v>
      </c>
      <c r="C56" s="14">
        <v>9781783207695</v>
      </c>
      <c r="D56" s="9">
        <v>80.5</v>
      </c>
      <c r="E56" s="11">
        <f>80.5*0.7</f>
        <v>56.349999999999994</v>
      </c>
      <c r="F56" s="9">
        <v>107</v>
      </c>
      <c r="G56" s="11">
        <f>107*0.7</f>
        <v>74.899999999999991</v>
      </c>
      <c r="H56" s="9" t="s">
        <v>16</v>
      </c>
    </row>
    <row r="57" spans="1:8" ht="13.2" x14ac:dyDescent="0.25">
      <c r="A57" s="17" t="s">
        <v>118</v>
      </c>
      <c r="B57" s="13" t="s">
        <v>119</v>
      </c>
      <c r="C57" s="14">
        <v>9781783208548</v>
      </c>
      <c r="D57" s="9">
        <v>20</v>
      </c>
      <c r="E57" s="11">
        <f>20*0.7</f>
        <v>14</v>
      </c>
      <c r="F57" s="9">
        <v>26.5</v>
      </c>
      <c r="G57" s="11">
        <f>26.5*0.7</f>
        <v>18.549999999999997</v>
      </c>
      <c r="H57" s="9" t="s">
        <v>13</v>
      </c>
    </row>
    <row r="58" spans="1:8" ht="13.2" x14ac:dyDescent="0.25">
      <c r="A58" s="17" t="s">
        <v>120</v>
      </c>
      <c r="B58" s="13" t="s">
        <v>121</v>
      </c>
      <c r="C58" s="14">
        <v>9781783207664</v>
      </c>
      <c r="D58" s="9">
        <v>28.5</v>
      </c>
      <c r="E58" s="11">
        <f>28.5*0.7</f>
        <v>19.95</v>
      </c>
      <c r="F58" s="9">
        <v>38</v>
      </c>
      <c r="G58" s="11">
        <f>38*0.7</f>
        <v>26.599999999999998</v>
      </c>
      <c r="H58" s="9" t="s">
        <v>13</v>
      </c>
    </row>
    <row r="59" spans="1:8" ht="13.2" x14ac:dyDescent="0.25">
      <c r="A59" s="17" t="s">
        <v>122</v>
      </c>
      <c r="B59" s="13" t="s">
        <v>123</v>
      </c>
      <c r="C59" s="18">
        <v>9781783208432</v>
      </c>
      <c r="D59" s="9">
        <v>30</v>
      </c>
      <c r="E59" s="11">
        <f>30*0.7</f>
        <v>21</v>
      </c>
      <c r="F59" s="9">
        <v>40</v>
      </c>
      <c r="G59" s="11">
        <f>40*0.7</f>
        <v>28</v>
      </c>
      <c r="H59" s="9" t="s">
        <v>13</v>
      </c>
    </row>
    <row r="60" spans="1:8" ht="13.2" x14ac:dyDescent="0.25">
      <c r="A60" s="17" t="s">
        <v>124</v>
      </c>
      <c r="B60" s="13" t="s">
        <v>125</v>
      </c>
      <c r="C60" s="14">
        <v>9781783201792</v>
      </c>
      <c r="D60" s="9">
        <v>43</v>
      </c>
      <c r="E60" s="11">
        <f>43*0.7</f>
        <v>30.099999999999998</v>
      </c>
      <c r="F60" s="9">
        <v>57</v>
      </c>
      <c r="G60" s="11">
        <f>57*0.7</f>
        <v>39.9</v>
      </c>
      <c r="H60" s="9" t="s">
        <v>16</v>
      </c>
    </row>
    <row r="61" spans="1:8" ht="39.6" x14ac:dyDescent="0.25">
      <c r="A61" s="17" t="s">
        <v>126</v>
      </c>
      <c r="B61" s="7" t="s">
        <v>127</v>
      </c>
      <c r="C61" s="14">
        <v>9781783208685</v>
      </c>
      <c r="D61" s="9">
        <v>60</v>
      </c>
      <c r="E61" s="11">
        <f>60*0.7</f>
        <v>42</v>
      </c>
      <c r="F61" s="9">
        <v>80</v>
      </c>
      <c r="G61" s="11">
        <f>80*0.7</f>
        <v>56</v>
      </c>
      <c r="H61" s="9" t="s">
        <v>16</v>
      </c>
    </row>
    <row r="62" spans="1:8" ht="13.2" x14ac:dyDescent="0.25">
      <c r="A62" s="17" t="s">
        <v>128</v>
      </c>
      <c r="B62" s="13" t="s">
        <v>129</v>
      </c>
      <c r="C62" s="14">
        <v>9781783208326</v>
      </c>
      <c r="D62" s="9">
        <v>25</v>
      </c>
      <c r="E62" s="10">
        <v>17.5</v>
      </c>
      <c r="F62" s="9">
        <v>33</v>
      </c>
      <c r="G62" s="11">
        <f>33*0.7</f>
        <v>23.099999999999998</v>
      </c>
      <c r="H62" s="9" t="s">
        <v>13</v>
      </c>
    </row>
    <row r="63" spans="1:8" ht="13.2" x14ac:dyDescent="0.25">
      <c r="A63" s="17" t="s">
        <v>130</v>
      </c>
      <c r="B63" s="13" t="s">
        <v>131</v>
      </c>
      <c r="C63" s="14">
        <v>9781783208951</v>
      </c>
      <c r="D63" s="9">
        <v>72</v>
      </c>
      <c r="E63" s="11">
        <f>72*0.7</f>
        <v>50.4</v>
      </c>
      <c r="F63" s="9">
        <v>96</v>
      </c>
      <c r="G63" s="11">
        <f>96*0.7</f>
        <v>67.199999999999989</v>
      </c>
      <c r="H63" s="9" t="s">
        <v>16</v>
      </c>
    </row>
    <row r="64" spans="1:8" ht="13.2" x14ac:dyDescent="0.25">
      <c r="A64" s="17" t="s">
        <v>132</v>
      </c>
      <c r="B64" s="13" t="s">
        <v>133</v>
      </c>
      <c r="C64" s="14">
        <v>9781783209460</v>
      </c>
      <c r="D64" s="9">
        <v>25</v>
      </c>
      <c r="E64" s="10">
        <v>17.5</v>
      </c>
      <c r="F64" s="9">
        <v>33</v>
      </c>
      <c r="G64" s="10">
        <v>23.1</v>
      </c>
      <c r="H64" s="9" t="s">
        <v>13</v>
      </c>
    </row>
    <row r="65" spans="1:8" ht="26.4" x14ac:dyDescent="0.25">
      <c r="A65" s="17" t="s">
        <v>134</v>
      </c>
      <c r="B65" s="13" t="s">
        <v>135</v>
      </c>
      <c r="C65" s="14">
        <v>9781783208807</v>
      </c>
      <c r="D65" s="9">
        <v>25</v>
      </c>
      <c r="E65" s="10">
        <v>17.5</v>
      </c>
      <c r="F65" s="9">
        <v>33</v>
      </c>
      <c r="G65" s="10">
        <v>23.1</v>
      </c>
      <c r="H65" s="9" t="s">
        <v>13</v>
      </c>
    </row>
    <row r="66" spans="1:8" ht="13.2" x14ac:dyDescent="0.25">
      <c r="A66" s="17" t="s">
        <v>136</v>
      </c>
      <c r="B66" s="13" t="s">
        <v>137</v>
      </c>
      <c r="C66" s="14">
        <v>9781783209514</v>
      </c>
      <c r="D66" s="9">
        <v>70</v>
      </c>
      <c r="E66" s="11">
        <f>70*0.7</f>
        <v>49</v>
      </c>
      <c r="F66" s="9">
        <v>93</v>
      </c>
      <c r="G66" s="11">
        <f>93*0.7</f>
        <v>65.099999999999994</v>
      </c>
      <c r="H66" s="9" t="s">
        <v>16</v>
      </c>
    </row>
    <row r="67" spans="1:8" ht="13.2" x14ac:dyDescent="0.25">
      <c r="A67" s="17" t="s">
        <v>138</v>
      </c>
      <c r="B67" s="13" t="s">
        <v>139</v>
      </c>
      <c r="C67" s="18">
        <v>9781783209903</v>
      </c>
      <c r="D67" s="9">
        <v>25</v>
      </c>
      <c r="E67" s="10">
        <v>17.5</v>
      </c>
      <c r="F67" s="9">
        <v>33</v>
      </c>
      <c r="G67" s="10">
        <v>23.1</v>
      </c>
      <c r="H67" s="9" t="s">
        <v>13</v>
      </c>
    </row>
    <row r="68" spans="1:8" ht="13.2" x14ac:dyDescent="0.25">
      <c r="A68" s="19" t="s">
        <v>140</v>
      </c>
      <c r="B68" s="20" t="s">
        <v>141</v>
      </c>
      <c r="C68" s="21">
        <v>9781841504667</v>
      </c>
      <c r="D68" s="9">
        <v>22</v>
      </c>
      <c r="E68" s="11">
        <f>22*0.7</f>
        <v>15.399999999999999</v>
      </c>
      <c r="F68" s="9">
        <v>29</v>
      </c>
      <c r="G68" s="11">
        <f>29*0.7</f>
        <v>20.299999999999997</v>
      </c>
      <c r="H68" s="9" t="s">
        <v>13</v>
      </c>
    </row>
    <row r="69" spans="1:8" ht="13.2" x14ac:dyDescent="0.25">
      <c r="A69" s="17" t="s">
        <v>142</v>
      </c>
      <c r="B69" s="13" t="s">
        <v>143</v>
      </c>
      <c r="C69" s="14">
        <v>9781789380002</v>
      </c>
      <c r="D69" s="9">
        <v>75</v>
      </c>
      <c r="E69" s="11">
        <f>75*0.7</f>
        <v>52.5</v>
      </c>
      <c r="F69" s="9">
        <v>100</v>
      </c>
      <c r="G69" s="10">
        <v>70</v>
      </c>
      <c r="H69" s="9" t="s">
        <v>16</v>
      </c>
    </row>
    <row r="70" spans="1:8" ht="13.2" x14ac:dyDescent="0.25">
      <c r="A70" s="17" t="s">
        <v>144</v>
      </c>
      <c r="B70" s="13" t="s">
        <v>28</v>
      </c>
      <c r="C70" s="14">
        <v>9781783209996</v>
      </c>
      <c r="D70" s="9">
        <v>25</v>
      </c>
      <c r="E70" s="10">
        <v>17.5</v>
      </c>
      <c r="F70" s="9">
        <v>33</v>
      </c>
      <c r="G70" s="10">
        <v>23.1</v>
      </c>
      <c r="H70" s="9" t="s">
        <v>13</v>
      </c>
    </row>
    <row r="71" spans="1:8" ht="26.4" x14ac:dyDescent="0.25">
      <c r="A71" s="17" t="s">
        <v>145</v>
      </c>
      <c r="B71" s="13" t="s">
        <v>146</v>
      </c>
      <c r="C71" s="18">
        <v>9781783209989</v>
      </c>
      <c r="D71" s="9">
        <v>74</v>
      </c>
      <c r="E71" s="11">
        <f>74*0.7</f>
        <v>51.8</v>
      </c>
      <c r="F71" s="9">
        <v>98.5</v>
      </c>
      <c r="G71" s="11">
        <f>98.5*0.7</f>
        <v>68.949999999999989</v>
      </c>
      <c r="H71" s="9" t="s">
        <v>16</v>
      </c>
    </row>
    <row r="72" spans="1:8" ht="26.4" x14ac:dyDescent="0.25">
      <c r="A72" s="17" t="s">
        <v>147</v>
      </c>
      <c r="B72" s="13" t="s">
        <v>148</v>
      </c>
      <c r="C72" s="14">
        <v>9781783209972</v>
      </c>
      <c r="D72" s="9">
        <v>79</v>
      </c>
      <c r="E72" s="11">
        <f>79*0.7</f>
        <v>55.3</v>
      </c>
      <c r="F72" s="9">
        <v>105</v>
      </c>
      <c r="G72" s="11">
        <f>105*0.7</f>
        <v>73.5</v>
      </c>
      <c r="H72" s="9" t="s">
        <v>16</v>
      </c>
    </row>
    <row r="73" spans="1:8" ht="13.2" x14ac:dyDescent="0.25">
      <c r="A73" s="17" t="s">
        <v>149</v>
      </c>
      <c r="B73" s="22" t="s">
        <v>150</v>
      </c>
      <c r="C73" s="14">
        <v>9781789381511</v>
      </c>
      <c r="D73" s="9">
        <v>37</v>
      </c>
      <c r="E73" s="11">
        <f>37*0.7</f>
        <v>25.9</v>
      </c>
      <c r="F73" s="9">
        <v>49</v>
      </c>
      <c r="G73" s="11">
        <f>49*0.7</f>
        <v>34.299999999999997</v>
      </c>
      <c r="H73" s="9" t="s">
        <v>13</v>
      </c>
    </row>
    <row r="74" spans="1:8" ht="13.2" x14ac:dyDescent="0.25">
      <c r="A74" s="17" t="s">
        <v>151</v>
      </c>
      <c r="B74" s="22" t="s">
        <v>152</v>
      </c>
      <c r="C74" s="14">
        <v>9781783209071</v>
      </c>
      <c r="D74" s="9">
        <v>37</v>
      </c>
      <c r="E74" s="10">
        <v>25.9</v>
      </c>
      <c r="F74" s="9">
        <v>49</v>
      </c>
      <c r="G74" s="10">
        <v>34.299999999999997</v>
      </c>
      <c r="H74" s="9" t="s">
        <v>13</v>
      </c>
    </row>
    <row r="75" spans="1:8" ht="13.2" x14ac:dyDescent="0.25">
      <c r="A75" s="17" t="s">
        <v>153</v>
      </c>
      <c r="B75" s="22" t="s">
        <v>154</v>
      </c>
      <c r="C75" s="14">
        <v>9781783208487</v>
      </c>
      <c r="D75" s="9">
        <v>66</v>
      </c>
      <c r="E75" s="11">
        <f>66*0.7</f>
        <v>46.199999999999996</v>
      </c>
      <c r="F75" s="9">
        <v>88</v>
      </c>
      <c r="G75" s="11">
        <f>88*0.7</f>
        <v>61.599999999999994</v>
      </c>
      <c r="H75" s="9" t="s">
        <v>16</v>
      </c>
    </row>
    <row r="76" spans="1:8" ht="13.2" x14ac:dyDescent="0.25">
      <c r="A76" s="17" t="s">
        <v>155</v>
      </c>
      <c r="B76" s="22" t="s">
        <v>156</v>
      </c>
      <c r="C76" s="14">
        <v>9781783207398</v>
      </c>
      <c r="D76" s="9">
        <v>30.5</v>
      </c>
      <c r="E76" s="11">
        <f>30.5*0.7</f>
        <v>21.349999999999998</v>
      </c>
      <c r="F76" s="9">
        <v>40</v>
      </c>
      <c r="G76" s="11">
        <f>40*0.7</f>
        <v>28</v>
      </c>
      <c r="H76" s="9" t="s">
        <v>13</v>
      </c>
    </row>
    <row r="77" spans="1:8" ht="13.2" x14ac:dyDescent="0.25">
      <c r="A77" s="17" t="s">
        <v>157</v>
      </c>
      <c r="B77" s="22" t="s">
        <v>158</v>
      </c>
      <c r="C77" s="14">
        <v>9781783209743</v>
      </c>
      <c r="D77" s="9">
        <v>30</v>
      </c>
      <c r="E77" s="11">
        <f>30*0.7</f>
        <v>21</v>
      </c>
      <c r="F77" s="9">
        <v>40</v>
      </c>
      <c r="G77" s="10">
        <v>28</v>
      </c>
      <c r="H77" s="9" t="s">
        <v>13</v>
      </c>
    </row>
    <row r="78" spans="1:8" ht="13.2" x14ac:dyDescent="0.25">
      <c r="A78" s="16" t="s">
        <v>159</v>
      </c>
      <c r="B78" s="22" t="s">
        <v>160</v>
      </c>
      <c r="C78" s="14">
        <v>9781783206681</v>
      </c>
      <c r="D78" s="9">
        <v>59.5</v>
      </c>
      <c r="E78" s="11">
        <f>59.5*0.7</f>
        <v>41.65</v>
      </c>
      <c r="F78" s="9">
        <v>79</v>
      </c>
      <c r="G78" s="11">
        <f>79*0.7</f>
        <v>55.3</v>
      </c>
      <c r="H78" s="9" t="s">
        <v>16</v>
      </c>
    </row>
    <row r="79" spans="1:8" ht="13.2" x14ac:dyDescent="0.25">
      <c r="A79" s="17" t="s">
        <v>161</v>
      </c>
      <c r="B79" s="22" t="s">
        <v>162</v>
      </c>
      <c r="C79" s="14">
        <v>9781783206452</v>
      </c>
      <c r="D79" s="9">
        <v>40</v>
      </c>
      <c r="E79" s="11">
        <f>40*0.7</f>
        <v>28</v>
      </c>
      <c r="F79" s="9">
        <v>57</v>
      </c>
      <c r="G79" s="11">
        <f>57*0.7</f>
        <v>39.9</v>
      </c>
      <c r="H79" s="9" t="s">
        <v>13</v>
      </c>
    </row>
    <row r="80" spans="1:8" ht="13.2" x14ac:dyDescent="0.25">
      <c r="A80" s="17" t="s">
        <v>163</v>
      </c>
      <c r="B80" s="22" t="s">
        <v>164</v>
      </c>
      <c r="C80" s="14">
        <v>9781783205288</v>
      </c>
      <c r="D80" s="9">
        <v>60</v>
      </c>
      <c r="E80" s="11">
        <f>60*0.7</f>
        <v>42</v>
      </c>
      <c r="F80" s="9">
        <v>86</v>
      </c>
      <c r="G80" s="11">
        <f>86*0.7</f>
        <v>60.199999999999996</v>
      </c>
      <c r="H80" s="9" t="s">
        <v>16</v>
      </c>
    </row>
    <row r="81" spans="1:8" ht="13.2" x14ac:dyDescent="0.25">
      <c r="A81" s="17" t="s">
        <v>165</v>
      </c>
      <c r="B81" s="22" t="s">
        <v>166</v>
      </c>
      <c r="C81" s="14">
        <v>9781783205868</v>
      </c>
      <c r="D81" s="9">
        <v>75</v>
      </c>
      <c r="E81" s="11">
        <f>75*0.7</f>
        <v>52.5</v>
      </c>
      <c r="F81" s="9">
        <v>100</v>
      </c>
      <c r="G81" s="10">
        <v>70</v>
      </c>
      <c r="H81" s="9" t="s">
        <v>16</v>
      </c>
    </row>
    <row r="82" spans="1:8" ht="13.2" x14ac:dyDescent="0.25">
      <c r="A82" s="17" t="s">
        <v>167</v>
      </c>
      <c r="B82" s="22" t="s">
        <v>168</v>
      </c>
      <c r="C82" s="14">
        <v>9781783205899</v>
      </c>
      <c r="D82" s="9">
        <v>20</v>
      </c>
      <c r="E82" s="11">
        <f>20*0.7</f>
        <v>14</v>
      </c>
      <c r="F82" s="9">
        <v>28.5</v>
      </c>
      <c r="G82" s="11">
        <f>28.5*0.7</f>
        <v>19.95</v>
      </c>
      <c r="H82" s="9" t="s">
        <v>13</v>
      </c>
    </row>
    <row r="83" spans="1:8" ht="13.2" x14ac:dyDescent="0.25">
      <c r="A83" s="17" t="s">
        <v>169</v>
      </c>
      <c r="B83" s="22" t="s">
        <v>170</v>
      </c>
      <c r="C83" s="14">
        <v>9781783206254</v>
      </c>
      <c r="D83" s="9">
        <v>32.5</v>
      </c>
      <c r="E83" s="11">
        <f>32.5*0.7</f>
        <v>22.75</v>
      </c>
      <c r="F83" s="9">
        <v>43</v>
      </c>
      <c r="G83" s="11">
        <f>43*0.7</f>
        <v>30.099999999999998</v>
      </c>
      <c r="H83" s="9" t="s">
        <v>13</v>
      </c>
    </row>
    <row r="84" spans="1:8" ht="13.2" x14ac:dyDescent="0.25">
      <c r="A84" s="17" t="s">
        <v>171</v>
      </c>
      <c r="B84" s="22" t="s">
        <v>172</v>
      </c>
      <c r="C84" s="14">
        <v>9781783205806</v>
      </c>
      <c r="D84" s="9">
        <v>25</v>
      </c>
      <c r="E84" s="10">
        <v>17.5</v>
      </c>
      <c r="F84" s="9">
        <v>36</v>
      </c>
      <c r="G84" s="11">
        <f>36*0.7</f>
        <v>25.2</v>
      </c>
      <c r="H84" s="9" t="s">
        <v>13</v>
      </c>
    </row>
    <row r="85" spans="1:8" ht="13.2" x14ac:dyDescent="0.25">
      <c r="A85" s="17" t="s">
        <v>173</v>
      </c>
      <c r="B85" s="23" t="s">
        <v>174</v>
      </c>
      <c r="C85" s="14">
        <v>9781783205714</v>
      </c>
      <c r="D85" s="9">
        <v>70</v>
      </c>
      <c r="E85" s="11">
        <f>70*0.7</f>
        <v>49</v>
      </c>
      <c r="F85" s="9">
        <v>100</v>
      </c>
      <c r="G85" s="10">
        <v>70</v>
      </c>
      <c r="H85" s="9" t="s">
        <v>16</v>
      </c>
    </row>
    <row r="86" spans="1:8" ht="13.2" x14ac:dyDescent="0.25">
      <c r="A86" s="17" t="s">
        <v>175</v>
      </c>
      <c r="B86" s="22" t="s">
        <v>176</v>
      </c>
      <c r="C86" s="14">
        <v>9781783205370</v>
      </c>
      <c r="D86" s="9">
        <v>32</v>
      </c>
      <c r="E86" s="11">
        <f>32*0.7</f>
        <v>22.4</v>
      </c>
      <c r="F86" s="9">
        <v>45</v>
      </c>
      <c r="G86" s="11">
        <f>45*0.7</f>
        <v>31.499999999999996</v>
      </c>
      <c r="H86" s="9" t="s">
        <v>13</v>
      </c>
    </row>
    <row r="87" spans="1:8" ht="13.2" x14ac:dyDescent="0.25">
      <c r="A87" s="17" t="s">
        <v>177</v>
      </c>
      <c r="B87" s="22" t="s">
        <v>178</v>
      </c>
      <c r="C87" s="14">
        <v>9781783205349</v>
      </c>
      <c r="D87" s="9">
        <v>26.5</v>
      </c>
      <c r="E87" s="11">
        <f>26.5*0.7</f>
        <v>18.549999999999997</v>
      </c>
      <c r="F87" s="9">
        <v>35</v>
      </c>
      <c r="G87" s="11">
        <f>35*0.7</f>
        <v>24.5</v>
      </c>
      <c r="H87" s="9" t="s">
        <v>13</v>
      </c>
    </row>
    <row r="88" spans="1:8" ht="13.2" x14ac:dyDescent="0.25">
      <c r="A88" s="17" t="s">
        <v>179</v>
      </c>
      <c r="B88" s="22" t="s">
        <v>180</v>
      </c>
      <c r="C88" s="14">
        <v>9781783205318</v>
      </c>
      <c r="D88" s="9">
        <v>37.5</v>
      </c>
      <c r="E88" s="11">
        <f>37.5*0.7</f>
        <v>26.25</v>
      </c>
      <c r="F88" s="9">
        <v>50</v>
      </c>
      <c r="G88" s="11">
        <f>50*0.7</f>
        <v>35</v>
      </c>
      <c r="H88" s="9" t="s">
        <v>13</v>
      </c>
    </row>
    <row r="89" spans="1:8" ht="13.2" x14ac:dyDescent="0.25">
      <c r="A89" s="17" t="s">
        <v>181</v>
      </c>
      <c r="B89" s="22" t="s">
        <v>182</v>
      </c>
      <c r="C89" s="14">
        <v>9781783201914</v>
      </c>
      <c r="D89" s="9">
        <v>64.5</v>
      </c>
      <c r="E89" s="11">
        <f>64.5*0.7</f>
        <v>45.15</v>
      </c>
      <c r="F89" s="9">
        <v>86</v>
      </c>
      <c r="G89" s="11">
        <f>86*0.7</f>
        <v>60.199999999999996</v>
      </c>
      <c r="H89" s="9" t="s">
        <v>16</v>
      </c>
    </row>
    <row r="90" spans="1:8" ht="13.2" x14ac:dyDescent="0.25">
      <c r="A90" s="17" t="s">
        <v>183</v>
      </c>
      <c r="B90" s="22" t="s">
        <v>184</v>
      </c>
      <c r="C90" s="14">
        <v>9781783204274</v>
      </c>
      <c r="D90" s="9">
        <v>27</v>
      </c>
      <c r="E90" s="11">
        <f>27*0.7</f>
        <v>18.899999999999999</v>
      </c>
      <c r="F90" s="9">
        <v>36</v>
      </c>
      <c r="G90" s="11">
        <f>36*0.7</f>
        <v>25.2</v>
      </c>
      <c r="H90" s="9" t="s">
        <v>13</v>
      </c>
    </row>
    <row r="91" spans="1:8" ht="13.2" x14ac:dyDescent="0.25">
      <c r="A91" s="17" t="s">
        <v>185</v>
      </c>
      <c r="B91" s="22" t="s">
        <v>186</v>
      </c>
      <c r="C91" s="14">
        <v>9781841507132</v>
      </c>
      <c r="D91" s="9">
        <v>48.5</v>
      </c>
      <c r="E91" s="11">
        <f>48.5*0.7</f>
        <v>33.949999999999996</v>
      </c>
      <c r="F91" s="9">
        <v>64.5</v>
      </c>
      <c r="G91" s="11">
        <f>64.5*0.7</f>
        <v>45.15</v>
      </c>
      <c r="H91" s="9" t="s">
        <v>16</v>
      </c>
    </row>
    <row r="92" spans="1:8" ht="13.2" x14ac:dyDescent="0.25">
      <c r="A92" s="17" t="s">
        <v>187</v>
      </c>
      <c r="B92" s="22" t="s">
        <v>188</v>
      </c>
      <c r="C92" s="8">
        <v>9781783200344</v>
      </c>
      <c r="D92" s="9">
        <v>16</v>
      </c>
      <c r="E92" s="11">
        <f>16*0.7</f>
        <v>11.2</v>
      </c>
      <c r="F92" s="9">
        <v>21.5</v>
      </c>
      <c r="G92" s="11">
        <f>21.5*0.7</f>
        <v>15.049999999999999</v>
      </c>
      <c r="H92" s="9" t="s">
        <v>13</v>
      </c>
    </row>
    <row r="93" spans="1:8" ht="13.2" x14ac:dyDescent="0.25">
      <c r="A93" s="16" t="s">
        <v>189</v>
      </c>
      <c r="B93" s="22" t="s">
        <v>190</v>
      </c>
      <c r="C93" s="14">
        <v>9781783207480</v>
      </c>
      <c r="D93" s="9">
        <v>35</v>
      </c>
      <c r="E93" s="11">
        <f>35*0.7</f>
        <v>24.5</v>
      </c>
      <c r="F93" s="9">
        <v>46</v>
      </c>
      <c r="G93" s="11">
        <f>46*0.7</f>
        <v>32.199999999999996</v>
      </c>
      <c r="H93" s="9" t="s">
        <v>13</v>
      </c>
    </row>
    <row r="94" spans="1:8" ht="13.2" x14ac:dyDescent="0.25">
      <c r="A94" s="17" t="s">
        <v>191</v>
      </c>
      <c r="B94" s="22" t="s">
        <v>192</v>
      </c>
      <c r="C94" s="14">
        <v>9781783206766</v>
      </c>
      <c r="D94" s="9">
        <v>75</v>
      </c>
      <c r="E94" s="11">
        <f>75*0.7</f>
        <v>52.5</v>
      </c>
      <c r="F94" s="9">
        <v>100</v>
      </c>
      <c r="G94" s="10">
        <v>70</v>
      </c>
      <c r="H94" s="9" t="s">
        <v>16</v>
      </c>
    </row>
    <row r="95" spans="1:8" ht="13.2" x14ac:dyDescent="0.25">
      <c r="A95" s="17" t="s">
        <v>193</v>
      </c>
      <c r="B95" s="22" t="s">
        <v>194</v>
      </c>
      <c r="C95" s="14">
        <v>9781783207213</v>
      </c>
      <c r="D95" s="9">
        <v>75</v>
      </c>
      <c r="E95" s="10">
        <v>52.5</v>
      </c>
      <c r="F95" s="9">
        <v>100</v>
      </c>
      <c r="G95" s="10">
        <v>70</v>
      </c>
      <c r="H95" s="9" t="s">
        <v>16</v>
      </c>
    </row>
    <row r="96" spans="1:8" ht="13.2" x14ac:dyDescent="0.25">
      <c r="A96" s="16" t="s">
        <v>195</v>
      </c>
      <c r="B96" s="22" t="s">
        <v>196</v>
      </c>
      <c r="C96" s="14">
        <v>9781841504940</v>
      </c>
      <c r="D96" s="9">
        <v>96.5</v>
      </c>
      <c r="E96" s="11">
        <f>96.5*0.7</f>
        <v>67.55</v>
      </c>
      <c r="F96" s="9">
        <v>128.5</v>
      </c>
      <c r="G96" s="11">
        <f>128.5*0.7</f>
        <v>89.949999999999989</v>
      </c>
      <c r="H96" s="9" t="s">
        <v>16</v>
      </c>
    </row>
    <row r="97" spans="1:8" ht="13.2" x14ac:dyDescent="0.25">
      <c r="A97" s="17" t="s">
        <v>197</v>
      </c>
      <c r="B97" s="22" t="s">
        <v>198</v>
      </c>
      <c r="C97" s="14">
        <v>9781783205745</v>
      </c>
      <c r="D97" s="9">
        <v>32.5</v>
      </c>
      <c r="E97" s="11">
        <f>32.5*0.7</f>
        <v>22.75</v>
      </c>
      <c r="F97" s="9">
        <v>43</v>
      </c>
      <c r="G97" s="11">
        <f>43*0.7</f>
        <v>30.099999999999998</v>
      </c>
      <c r="H97" s="9" t="s">
        <v>13</v>
      </c>
    </row>
    <row r="98" spans="1:8" ht="13.2" x14ac:dyDescent="0.25">
      <c r="A98" s="17" t="s">
        <v>199</v>
      </c>
      <c r="B98" s="22" t="s">
        <v>200</v>
      </c>
      <c r="C98" s="14">
        <v>9781783208159</v>
      </c>
      <c r="D98" s="9">
        <v>21.5</v>
      </c>
      <c r="E98" s="11">
        <f>21.5*0.7</f>
        <v>15.049999999999999</v>
      </c>
      <c r="F98" s="9">
        <v>28.5</v>
      </c>
      <c r="G98" s="11">
        <f>28.5*0.7</f>
        <v>19.95</v>
      </c>
      <c r="H98" s="9" t="s">
        <v>13</v>
      </c>
    </row>
  </sheetData>
  <hyperlinks>
    <hyperlink ref="A4" r:id="rId1" xr:uid="{00000000-0004-0000-0000-000000000000}"/>
    <hyperlink ref="A5" r:id="rId2" xr:uid="{00000000-0004-0000-0000-000001000000}"/>
    <hyperlink ref="A6" r:id="rId3" xr:uid="{00000000-0004-0000-0000-000002000000}"/>
    <hyperlink ref="A7" r:id="rId4" xr:uid="{00000000-0004-0000-0000-000003000000}"/>
    <hyperlink ref="A8" r:id="rId5" xr:uid="{00000000-0004-0000-0000-000004000000}"/>
    <hyperlink ref="A9" r:id="rId6" xr:uid="{00000000-0004-0000-0000-000005000000}"/>
    <hyperlink ref="A10" r:id="rId7" xr:uid="{00000000-0004-0000-0000-000006000000}"/>
    <hyperlink ref="A11" r:id="rId8" xr:uid="{00000000-0004-0000-0000-000007000000}"/>
    <hyperlink ref="A12" r:id="rId9" xr:uid="{00000000-0004-0000-0000-000008000000}"/>
    <hyperlink ref="A13" r:id="rId10" xr:uid="{00000000-0004-0000-0000-000009000000}"/>
    <hyperlink ref="A14" r:id="rId11" xr:uid="{00000000-0004-0000-0000-00000A000000}"/>
    <hyperlink ref="A15" r:id="rId12" xr:uid="{00000000-0004-0000-0000-00000B000000}"/>
    <hyperlink ref="A16" r:id="rId13" xr:uid="{00000000-0004-0000-0000-00000C000000}"/>
    <hyperlink ref="A17" r:id="rId14" xr:uid="{00000000-0004-0000-0000-00000D000000}"/>
    <hyperlink ref="A18" r:id="rId15" xr:uid="{00000000-0004-0000-0000-00000E000000}"/>
    <hyperlink ref="A19" r:id="rId16" xr:uid="{00000000-0004-0000-0000-00000F000000}"/>
    <hyperlink ref="A20" r:id="rId17" xr:uid="{00000000-0004-0000-0000-000010000000}"/>
    <hyperlink ref="A21" r:id="rId18" xr:uid="{00000000-0004-0000-0000-000011000000}"/>
    <hyperlink ref="A22" r:id="rId19" xr:uid="{00000000-0004-0000-0000-000012000000}"/>
    <hyperlink ref="A23" r:id="rId20" xr:uid="{00000000-0004-0000-0000-000013000000}"/>
    <hyperlink ref="A24" r:id="rId21" xr:uid="{00000000-0004-0000-0000-000014000000}"/>
    <hyperlink ref="A25" r:id="rId22" xr:uid="{00000000-0004-0000-0000-000015000000}"/>
    <hyperlink ref="A26" r:id="rId23" xr:uid="{00000000-0004-0000-0000-000016000000}"/>
    <hyperlink ref="A27" r:id="rId24" xr:uid="{00000000-0004-0000-0000-000017000000}"/>
    <hyperlink ref="A28" r:id="rId25" xr:uid="{00000000-0004-0000-0000-000018000000}"/>
    <hyperlink ref="A29" r:id="rId26" xr:uid="{00000000-0004-0000-0000-000019000000}"/>
    <hyperlink ref="A30" r:id="rId27" xr:uid="{00000000-0004-0000-0000-00001A000000}"/>
    <hyperlink ref="A31" r:id="rId28" xr:uid="{00000000-0004-0000-0000-00001B000000}"/>
    <hyperlink ref="A32" r:id="rId29" xr:uid="{00000000-0004-0000-0000-00001C000000}"/>
    <hyperlink ref="A33" r:id="rId30" xr:uid="{00000000-0004-0000-0000-00001D000000}"/>
    <hyperlink ref="A34" r:id="rId31" xr:uid="{00000000-0004-0000-0000-00001E000000}"/>
    <hyperlink ref="A35" r:id="rId32" xr:uid="{00000000-0004-0000-0000-00001F000000}"/>
    <hyperlink ref="A36" r:id="rId33" xr:uid="{00000000-0004-0000-0000-000020000000}"/>
    <hyperlink ref="A37" r:id="rId34" xr:uid="{00000000-0004-0000-0000-000021000000}"/>
    <hyperlink ref="A38" r:id="rId35" xr:uid="{00000000-0004-0000-0000-000022000000}"/>
    <hyperlink ref="A39" r:id="rId36" xr:uid="{00000000-0004-0000-0000-000023000000}"/>
    <hyperlink ref="A40" r:id="rId37" xr:uid="{00000000-0004-0000-0000-000024000000}"/>
    <hyperlink ref="A41" r:id="rId38" xr:uid="{00000000-0004-0000-0000-000025000000}"/>
    <hyperlink ref="A42" r:id="rId39" xr:uid="{00000000-0004-0000-0000-000026000000}"/>
    <hyperlink ref="A43" r:id="rId40" xr:uid="{00000000-0004-0000-0000-000027000000}"/>
    <hyperlink ref="A44" r:id="rId41" xr:uid="{00000000-0004-0000-0000-000028000000}"/>
    <hyperlink ref="A45" r:id="rId42" xr:uid="{00000000-0004-0000-0000-000029000000}"/>
    <hyperlink ref="A46" r:id="rId43" xr:uid="{00000000-0004-0000-0000-00002A000000}"/>
    <hyperlink ref="A47" r:id="rId44" xr:uid="{00000000-0004-0000-0000-00002B000000}"/>
    <hyperlink ref="A48" r:id="rId45" xr:uid="{00000000-0004-0000-0000-00002C000000}"/>
    <hyperlink ref="A49" r:id="rId46" xr:uid="{00000000-0004-0000-0000-00002D000000}"/>
    <hyperlink ref="A50" r:id="rId47" xr:uid="{00000000-0004-0000-0000-00002E000000}"/>
    <hyperlink ref="A51" r:id="rId48" xr:uid="{00000000-0004-0000-0000-00002F000000}"/>
    <hyperlink ref="A52" r:id="rId49" xr:uid="{00000000-0004-0000-0000-000030000000}"/>
    <hyperlink ref="A53" r:id="rId50" xr:uid="{00000000-0004-0000-0000-000031000000}"/>
    <hyperlink ref="A54" r:id="rId51" xr:uid="{00000000-0004-0000-0000-000032000000}"/>
    <hyperlink ref="A55" r:id="rId52" xr:uid="{00000000-0004-0000-0000-000033000000}"/>
    <hyperlink ref="A56" r:id="rId53" xr:uid="{00000000-0004-0000-0000-000034000000}"/>
    <hyperlink ref="A57" r:id="rId54" xr:uid="{00000000-0004-0000-0000-000035000000}"/>
    <hyperlink ref="A58" r:id="rId55" xr:uid="{00000000-0004-0000-0000-000036000000}"/>
    <hyperlink ref="A59" r:id="rId56" xr:uid="{00000000-0004-0000-0000-000037000000}"/>
    <hyperlink ref="A60" r:id="rId57" xr:uid="{00000000-0004-0000-0000-000038000000}"/>
    <hyperlink ref="A61" r:id="rId58" xr:uid="{00000000-0004-0000-0000-000039000000}"/>
    <hyperlink ref="A62" r:id="rId59" xr:uid="{00000000-0004-0000-0000-00003A000000}"/>
    <hyperlink ref="A63" r:id="rId60" xr:uid="{00000000-0004-0000-0000-00003B000000}"/>
    <hyperlink ref="A64" r:id="rId61" xr:uid="{00000000-0004-0000-0000-00003C000000}"/>
    <hyperlink ref="A65" r:id="rId62" xr:uid="{00000000-0004-0000-0000-00003D000000}"/>
    <hyperlink ref="A66" r:id="rId63" xr:uid="{00000000-0004-0000-0000-00003E000000}"/>
    <hyperlink ref="A67" r:id="rId64" xr:uid="{00000000-0004-0000-0000-00003F000000}"/>
    <hyperlink ref="A68" r:id="rId65" xr:uid="{00000000-0004-0000-0000-000040000000}"/>
    <hyperlink ref="A69" r:id="rId66" xr:uid="{00000000-0004-0000-0000-000041000000}"/>
    <hyperlink ref="A70" r:id="rId67" xr:uid="{00000000-0004-0000-0000-000042000000}"/>
    <hyperlink ref="A71" r:id="rId68" xr:uid="{00000000-0004-0000-0000-000043000000}"/>
    <hyperlink ref="A72" r:id="rId69" xr:uid="{00000000-0004-0000-0000-000044000000}"/>
    <hyperlink ref="A73" r:id="rId70" xr:uid="{00000000-0004-0000-0000-000045000000}"/>
    <hyperlink ref="A74" r:id="rId71" xr:uid="{00000000-0004-0000-0000-000046000000}"/>
    <hyperlink ref="A75" r:id="rId72" xr:uid="{00000000-0004-0000-0000-000047000000}"/>
    <hyperlink ref="A76" r:id="rId73" xr:uid="{00000000-0004-0000-0000-000048000000}"/>
    <hyperlink ref="A77" r:id="rId74" xr:uid="{00000000-0004-0000-0000-000049000000}"/>
    <hyperlink ref="A78" r:id="rId75" xr:uid="{00000000-0004-0000-0000-00004A000000}"/>
    <hyperlink ref="A79" r:id="rId76" xr:uid="{00000000-0004-0000-0000-00004B000000}"/>
    <hyperlink ref="A80" r:id="rId77" xr:uid="{00000000-0004-0000-0000-00004C000000}"/>
    <hyperlink ref="A81" r:id="rId78" xr:uid="{00000000-0004-0000-0000-00004D000000}"/>
    <hyperlink ref="A82" r:id="rId79" xr:uid="{00000000-0004-0000-0000-00004E000000}"/>
    <hyperlink ref="A83" r:id="rId80" xr:uid="{00000000-0004-0000-0000-00004F000000}"/>
    <hyperlink ref="A84" r:id="rId81" xr:uid="{00000000-0004-0000-0000-000050000000}"/>
    <hyperlink ref="A85" r:id="rId82" xr:uid="{00000000-0004-0000-0000-000051000000}"/>
    <hyperlink ref="A86" r:id="rId83" xr:uid="{00000000-0004-0000-0000-000052000000}"/>
    <hyperlink ref="A87" r:id="rId84" xr:uid="{00000000-0004-0000-0000-000053000000}"/>
    <hyperlink ref="A88" r:id="rId85" xr:uid="{00000000-0004-0000-0000-000054000000}"/>
    <hyperlink ref="A89" r:id="rId86" xr:uid="{00000000-0004-0000-0000-000055000000}"/>
    <hyperlink ref="A90" r:id="rId87" xr:uid="{00000000-0004-0000-0000-000056000000}"/>
    <hyperlink ref="A91" r:id="rId88" xr:uid="{00000000-0004-0000-0000-000057000000}"/>
    <hyperlink ref="A92" r:id="rId89" xr:uid="{00000000-0004-0000-0000-000058000000}"/>
    <hyperlink ref="A93" r:id="rId90" xr:uid="{00000000-0004-0000-0000-000059000000}"/>
    <hyperlink ref="A94" r:id="rId91" xr:uid="{00000000-0004-0000-0000-00005A000000}"/>
    <hyperlink ref="A95" r:id="rId92" xr:uid="{00000000-0004-0000-0000-00005B000000}"/>
    <hyperlink ref="A96" r:id="rId93" xr:uid="{00000000-0004-0000-0000-00005C000000}"/>
    <hyperlink ref="A97" r:id="rId94" xr:uid="{00000000-0004-0000-0000-00005D000000}"/>
    <hyperlink ref="A98" r:id="rId95" xr:uid="{00000000-0004-0000-0000-00005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Judith Schofield</cp:lastModifiedBy>
  <dcterms:modified xsi:type="dcterms:W3CDTF">2022-06-01T10:46:20Z</dcterms:modified>
</cp:coreProperties>
</file>